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a664d035b0a083/Documents/Project/wOBA Project/"/>
    </mc:Choice>
  </mc:AlternateContent>
  <xr:revisionPtr revIDLastSave="0" documentId="8_{2281E2B2-951E-4DD4-AFEA-9655B35BC282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Dataset" sheetId="1" r:id="rId1"/>
    <sheet name="Outliers Removed Dataset" sheetId="45" r:id="rId2"/>
    <sheet name="(1)" sheetId="17" r:id="rId3"/>
    <sheet name="(2)" sheetId="34" r:id="rId4"/>
    <sheet name="(3)" sheetId="35" r:id="rId5"/>
    <sheet name="(4)" sheetId="37" r:id="rId6"/>
    <sheet name="(5)" sheetId="38" r:id="rId7"/>
    <sheet name="New Variables" sheetId="42" r:id="rId8"/>
    <sheet name="Fixed Effects" sheetId="43" r:id="rId9"/>
    <sheet name="Natural Log" sheetId="44" r:id="rId10"/>
    <sheet name="Outliers" sheetId="46" r:id="rId11"/>
    <sheet name="Tables" sheetId="11" r:id="rId12"/>
    <sheet name="Scatterplot of X and Y" sheetId="47" r:id="rId13"/>
    <sheet name="Descriptive Statistics" sheetId="49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1" l="1"/>
  <c r="H35" i="11"/>
  <c r="H31" i="11"/>
  <c r="H30" i="11"/>
  <c r="N58" i="1"/>
  <c r="O58" i="1"/>
  <c r="P58" i="1"/>
  <c r="Q58" i="1"/>
  <c r="N78" i="1"/>
  <c r="O78" i="1"/>
  <c r="P78" i="1"/>
  <c r="Q78" i="1"/>
  <c r="N105" i="1"/>
  <c r="O105" i="1"/>
  <c r="P105" i="1"/>
  <c r="Q105" i="1"/>
  <c r="N23" i="1"/>
  <c r="O23" i="1"/>
  <c r="P23" i="1"/>
  <c r="Q23" i="1"/>
  <c r="N53" i="1"/>
  <c r="O53" i="1"/>
  <c r="P53" i="1"/>
  <c r="Q53" i="1"/>
  <c r="N21" i="1"/>
  <c r="O21" i="1"/>
  <c r="P21" i="1"/>
  <c r="Q21" i="1"/>
  <c r="N43" i="1"/>
  <c r="O43" i="1"/>
  <c r="P43" i="1"/>
  <c r="Q43" i="1"/>
  <c r="N18" i="1"/>
  <c r="O18" i="1"/>
  <c r="P18" i="1"/>
  <c r="Q18" i="1"/>
  <c r="N102" i="1"/>
  <c r="O102" i="1"/>
  <c r="P102" i="1"/>
  <c r="Q102" i="1"/>
  <c r="N76" i="1"/>
  <c r="O76" i="1"/>
  <c r="P76" i="1"/>
  <c r="Q76" i="1"/>
  <c r="R58" i="1"/>
  <c r="R78" i="1"/>
  <c r="R105" i="1"/>
  <c r="R23" i="1"/>
  <c r="R53" i="1"/>
  <c r="R21" i="1"/>
  <c r="R43" i="1"/>
  <c r="R18" i="1"/>
  <c r="R102" i="1"/>
  <c r="R76" i="1"/>
  <c r="G39" i="11"/>
  <c r="G37" i="11"/>
  <c r="G35" i="11"/>
  <c r="G31" i="11"/>
  <c r="G30" i="11"/>
  <c r="E39" i="11"/>
  <c r="R16" i="1"/>
  <c r="R17" i="1"/>
  <c r="R19" i="1"/>
  <c r="R20" i="1"/>
  <c r="R22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4" i="1"/>
  <c r="R45" i="1"/>
  <c r="R46" i="1"/>
  <c r="R47" i="1"/>
  <c r="R48" i="1"/>
  <c r="R49" i="1"/>
  <c r="R50" i="1"/>
  <c r="R51" i="1"/>
  <c r="R52" i="1"/>
  <c r="R54" i="1"/>
  <c r="R55" i="1"/>
  <c r="R56" i="1"/>
  <c r="R57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7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3" i="1"/>
  <c r="R104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5" i="1"/>
  <c r="F37" i="11"/>
  <c r="F34" i="11"/>
  <c r="E35" i="11"/>
  <c r="F35" i="11"/>
  <c r="F31" i="11"/>
  <c r="E31" i="11"/>
  <c r="E37" i="11"/>
  <c r="N15" i="1"/>
  <c r="D37" i="11"/>
  <c r="D35" i="11"/>
  <c r="H14" i="11"/>
  <c r="D33" i="11"/>
  <c r="H12" i="11"/>
  <c r="D31" i="11"/>
  <c r="H10" i="11"/>
  <c r="H18" i="11" l="1"/>
  <c r="G14" i="11"/>
  <c r="G12" i="11"/>
  <c r="G10" i="11"/>
  <c r="F12" i="11"/>
  <c r="F10" i="11"/>
  <c r="E10" i="11"/>
  <c r="Q16" i="1"/>
  <c r="Q17" i="1"/>
  <c r="Q19" i="1"/>
  <c r="Q20" i="1"/>
  <c r="Q22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4" i="1"/>
  <c r="Q45" i="1"/>
  <c r="Q46" i="1"/>
  <c r="Q47" i="1"/>
  <c r="Q48" i="1"/>
  <c r="Q49" i="1"/>
  <c r="Q50" i="1"/>
  <c r="Q51" i="1"/>
  <c r="Q52" i="1"/>
  <c r="Q54" i="1"/>
  <c r="Q55" i="1"/>
  <c r="Q56" i="1"/>
  <c r="Q57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7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3" i="1"/>
  <c r="Q104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5" i="1"/>
  <c r="P134" i="1"/>
  <c r="P16" i="1"/>
  <c r="P17" i="1"/>
  <c r="P19" i="1"/>
  <c r="P20" i="1"/>
  <c r="P22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4" i="1"/>
  <c r="P45" i="1"/>
  <c r="P46" i="1"/>
  <c r="P47" i="1"/>
  <c r="P48" i="1"/>
  <c r="P49" i="1"/>
  <c r="P50" i="1"/>
  <c r="P51" i="1"/>
  <c r="P52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7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3" i="1"/>
  <c r="P104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5" i="1"/>
  <c r="O16" i="1"/>
  <c r="O17" i="1"/>
  <c r="O19" i="1"/>
  <c r="O20" i="1"/>
  <c r="O22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4" i="1"/>
  <c r="O45" i="1"/>
  <c r="O46" i="1"/>
  <c r="O47" i="1"/>
  <c r="O48" i="1"/>
  <c r="O49" i="1"/>
  <c r="O50" i="1"/>
  <c r="O51" i="1"/>
  <c r="O52" i="1"/>
  <c r="O54" i="1"/>
  <c r="O55" i="1"/>
  <c r="O56" i="1"/>
  <c r="O57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7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3" i="1"/>
  <c r="O104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5" i="1"/>
  <c r="N16" i="1"/>
  <c r="N17" i="1"/>
  <c r="N19" i="1"/>
  <c r="N20" i="1"/>
  <c r="N22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4" i="1"/>
  <c r="N45" i="1"/>
  <c r="N46" i="1"/>
  <c r="N47" i="1"/>
  <c r="N48" i="1"/>
  <c r="N49" i="1"/>
  <c r="N50" i="1"/>
  <c r="N51" i="1"/>
  <c r="N52" i="1"/>
  <c r="N54" i="1"/>
  <c r="N55" i="1"/>
  <c r="N56" i="1"/>
  <c r="N57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7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3" i="1"/>
  <c r="N104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</calcChain>
</file>

<file path=xl/sharedStrings.xml><?xml version="1.0" encoding="utf-8"?>
<sst xmlns="http://schemas.openxmlformats.org/spreadsheetml/2006/main" count="921" uniqueCount="162">
  <si>
    <t>Thesis:</t>
  </si>
  <si>
    <t>Ballpark conditions cause a fluctuation in offensive production.</t>
  </si>
  <si>
    <t>Date(s):</t>
  </si>
  <si>
    <t>2021-2024</t>
  </si>
  <si>
    <t>Source 1 name:</t>
  </si>
  <si>
    <t>Ballpark &amp; Stadium Comparisons, Ballparks of Baseball</t>
  </si>
  <si>
    <t>Source 1 link:</t>
  </si>
  <si>
    <t>https://www.ballparksofbaseball.com/comparisons/</t>
  </si>
  <si>
    <t>Source 2 name:</t>
  </si>
  <si>
    <t>The BAT Park Factors</t>
  </si>
  <si>
    <t>Source 2 link:</t>
  </si>
  <si>
    <t>https://evanalytics.com/mlb/research/park-factors</t>
  </si>
  <si>
    <t>Source 3 name:</t>
  </si>
  <si>
    <t>FANGRAPHS (Advanced Offensive Statistics)</t>
  </si>
  <si>
    <t>Source 3 link:</t>
  </si>
  <si>
    <t>https://www.fangraphs.com/leaders/major-league?pos=all&amp;stats=bat&amp;lg=all&amp;qual=0&amp;ind=0&amp;team=0%2Cts&amp;rost=&amp;filter=&amp;players=0&amp;type=8&amp;month=15&amp;sortcol=15&amp;sortdir=default&amp;startdate=&amp;enddate=&amp;season1=2023&amp;season=2023</t>
  </si>
  <si>
    <t>Source 4 name:</t>
  </si>
  <si>
    <t>ESPN MLB Attendance Report</t>
  </si>
  <si>
    <t>Source 4 link:</t>
  </si>
  <si>
    <t>https://www.espn.com/mlb/attendance</t>
  </si>
  <si>
    <t>Y Variable</t>
  </si>
  <si>
    <t xml:space="preserve">Time Period </t>
  </si>
  <si>
    <t>X Variable of Interest</t>
  </si>
  <si>
    <t>Control Variable 1</t>
  </si>
  <si>
    <t>Control Variable 2</t>
  </si>
  <si>
    <t>Control Variable 3</t>
  </si>
  <si>
    <t>Control Variable 4</t>
  </si>
  <si>
    <t>Control Variable 5</t>
  </si>
  <si>
    <t>Control Variable 6</t>
  </si>
  <si>
    <t>Fixed 1</t>
  </si>
  <si>
    <t>Fixed 2</t>
  </si>
  <si>
    <t>Fixed 3</t>
  </si>
  <si>
    <t>Fixed 4</t>
  </si>
  <si>
    <t>Control Variable 7</t>
  </si>
  <si>
    <t>Control Variable 8</t>
  </si>
  <si>
    <t>Control Variable 9</t>
  </si>
  <si>
    <t>Provide variable labels here -&gt;</t>
  </si>
  <si>
    <t>MLB Teams</t>
  </si>
  <si>
    <t>Home wOBA (Weighted On-Base Average for home games)</t>
  </si>
  <si>
    <t>Average Humidity %</t>
  </si>
  <si>
    <t>Average Fan Attendance (in thousands)</t>
  </si>
  <si>
    <t>Hitting Coach Years of Service for Team</t>
  </si>
  <si>
    <t>Average Ballpark Dimension (in feet)</t>
  </si>
  <si>
    <t>Average Temperature (degrees farenheit)</t>
  </si>
  <si>
    <t>Windspeed (mph)</t>
  </si>
  <si>
    <t>Ballpark Elevation (feet above sea level)</t>
  </si>
  <si>
    <t>Sprint Speed (ft/sec)</t>
  </si>
  <si>
    <t>Position Player Payroll</t>
  </si>
  <si>
    <t>Provide data here and below -&gt;</t>
  </si>
  <si>
    <t>Arizona Diamondbacks</t>
  </si>
  <si>
    <t>Atlanta Braves</t>
  </si>
  <si>
    <t>Baltimore Orioles</t>
  </si>
  <si>
    <t>Boston Red Sox</t>
  </si>
  <si>
    <t>Chicago Cubs</t>
  </si>
  <si>
    <t>Chicago White Sox</t>
  </si>
  <si>
    <t xml:space="preserve">Cincinnati Reds </t>
  </si>
  <si>
    <t>Cleveland Guardians</t>
  </si>
  <si>
    <t xml:space="preserve">Colorado Rockies </t>
  </si>
  <si>
    <t>Detroit Tigers</t>
  </si>
  <si>
    <t>Houston Astros</t>
  </si>
  <si>
    <t>Kansas City Royals</t>
  </si>
  <si>
    <t>Los Angeles Angels</t>
  </si>
  <si>
    <t>Los Angeles Dodgers</t>
  </si>
  <si>
    <t>Miami Marlins</t>
  </si>
  <si>
    <t>Milwuakee Brewers</t>
  </si>
  <si>
    <t>Minnesota Twins</t>
  </si>
  <si>
    <t>New York Mets</t>
  </si>
  <si>
    <t>New York Yankees</t>
  </si>
  <si>
    <t>Oakland Athletics</t>
  </si>
  <si>
    <t>Philadelphia Phillies</t>
  </si>
  <si>
    <t>Pittsburgh Pirates</t>
  </si>
  <si>
    <t>San Diego Padres</t>
  </si>
  <si>
    <t>San Francisco Giants</t>
  </si>
  <si>
    <t>Seattle Mariners</t>
  </si>
  <si>
    <t>St. Louis Cardinals</t>
  </si>
  <si>
    <t>Tampa Bay Rays</t>
  </si>
  <si>
    <t>Texas Rangers</t>
  </si>
  <si>
    <t>Toronto Blue Jays</t>
  </si>
  <si>
    <t>Washington Nationals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</si>
  <si>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</si>
  <si>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</si>
  <si>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</si>
  <si>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</si>
  <si>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</si>
  <si>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</si>
  <si>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</si>
  <si>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</si>
  <si>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</si>
  <si>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</si>
  <si>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</si>
  <si>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</si>
  <si>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</si>
  <si>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</si>
  <si>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</si>
  <si>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</si>
  <si>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</si>
  <si>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</si>
  <si>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</si>
  <si>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</si>
  <si>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</si>
  <si>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</si>
  <si>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</si>
  <si>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</si>
  <si>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Table 2</t>
  </si>
  <si>
    <t>Table 1</t>
  </si>
  <si>
    <t xml:space="preserve"> Regression Results: Impact on wOBA</t>
  </si>
  <si>
    <t>Descriptive Statistics of MLB Teams (2021-24)</t>
  </si>
  <si>
    <t>Helper Cells: Scientific Notation</t>
  </si>
  <si>
    <t>(1)</t>
  </si>
  <si>
    <t>(2)</t>
  </si>
  <si>
    <t>(3)</t>
  </si>
  <si>
    <t>(4)</t>
  </si>
  <si>
    <t>(5)</t>
  </si>
  <si>
    <t>Mean</t>
  </si>
  <si>
    <t>Std Deviation</t>
  </si>
  <si>
    <t>Humidity</t>
  </si>
  <si>
    <t>-0.036**</t>
  </si>
  <si>
    <t>-0.030**</t>
  </si>
  <si>
    <t>-0.031**</t>
  </si>
  <si>
    <t>-0.033**</t>
  </si>
  <si>
    <t>-0.022</t>
  </si>
  <si>
    <t>Weighted On Base Average</t>
  </si>
  <si>
    <t>(0.015)</t>
  </si>
  <si>
    <t>(0.014)</t>
  </si>
  <si>
    <t>(0.013)</t>
  </si>
  <si>
    <t>Average Humidity</t>
  </si>
  <si>
    <t>Average Fan Attendance</t>
  </si>
  <si>
    <t>0.001***</t>
  </si>
  <si>
    <t>Hitting Coach Years Of Experience</t>
  </si>
  <si>
    <t>Hitting Coach Years of Service</t>
  </si>
  <si>
    <t>0.001</t>
  </si>
  <si>
    <t>Average Ballpark Dimension</t>
  </si>
  <si>
    <t>Average Temperature</t>
  </si>
  <si>
    <t>Windspeed</t>
  </si>
  <si>
    <t>Ballpark Elevation</t>
  </si>
  <si>
    <t>Note: Humidity is a percentage expressed as a decimal.</t>
  </si>
  <si>
    <t xml:space="preserve"> *** indicates significance at α = .01,  ** indicates significance at α = .05, * indicates significance at α = .10</t>
  </si>
  <si>
    <t>Table 3</t>
  </si>
  <si>
    <t xml:space="preserve"> Alternative Specifications: Impact on wOBA</t>
  </si>
  <si>
    <t xml:space="preserve"> </t>
  </si>
  <si>
    <t>(0.001)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</si>
  <si>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</si>
  <si>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</si>
  <si>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</si>
  <si>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</si>
  <si>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</si>
  <si>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</si>
  <si>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</si>
  <si>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</si>
  <si>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</si>
  <si>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</si>
  <si>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</si>
  <si>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(0.004)</t>
  </si>
  <si>
    <t>Annual Fixed Effects</t>
  </si>
  <si>
    <t>No</t>
  </si>
  <si>
    <t>Yes</t>
  </si>
  <si>
    <t>ln Position Player Payroll</t>
  </si>
  <si>
    <t>Year</t>
  </si>
  <si>
    <t>Natural Log - Position Player Payroll</t>
  </si>
  <si>
    <t>0.001**</t>
  </si>
  <si>
    <t>Remove Y Outliers</t>
  </si>
  <si>
    <t>Sprint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</si>
</sst>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"/>
    <numFmt numFmtId="165" formatCode="0.000E+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3" borderId="6" applyNumberFormat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2" fillId="0" borderId="3" xfId="0" applyFont="1" applyBorder="1" applyAlignment="1">
      <alignment horizontal="centerContinuous"/>
    </xf>
    <xf numFmtId="49" fontId="1" fillId="2" borderId="0" xfId="0" applyNumberFormat="1" applyFont="1" applyFill="1"/>
    <xf numFmtId="49" fontId="0" fillId="2" borderId="0" xfId="0" applyNumberFormat="1" applyFill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2" fillId="2" borderId="0" xfId="0" applyNumberFormat="1" applyFont="1" applyFill="1"/>
    <xf numFmtId="49" fontId="2" fillId="2" borderId="0" xfId="0" quotePrefix="1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4" xfId="0" applyBorder="1"/>
    <xf numFmtId="164" fontId="0" fillId="2" borderId="0" xfId="0" applyNumberForma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164" fontId="0" fillId="2" borderId="0" xfId="0" applyNumberFormat="1" applyFill="1"/>
    <xf numFmtId="164" fontId="2" fillId="2" borderId="0" xfId="0" applyNumberFormat="1" applyFont="1" applyFill="1"/>
    <xf numFmtId="164" fontId="2" fillId="2" borderId="0" xfId="0" quotePrefix="1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0" fillId="2" borderId="0" xfId="0" applyNumberFormat="1" applyFill="1" applyAlignment="1">
      <alignment wrapText="1"/>
    </xf>
    <xf numFmtId="11" fontId="0" fillId="0" borderId="0" xfId="0" applyNumberFormat="1"/>
    <xf numFmtId="0" fontId="0" fillId="0" borderId="1" xfId="0" applyBorder="1"/>
    <xf numFmtId="11" fontId="9" fillId="0" borderId="0" xfId="0" applyNumberFormat="1" applyFont="1" applyAlignment="1">
      <alignment horizontal="center" vertical="center"/>
    </xf>
    <xf numFmtId="0" fontId="10" fillId="4" borderId="0" xfId="0" applyFont="1" applyFill="1"/>
    <xf numFmtId="0" fontId="8" fillId="0" borderId="0" xfId="2" applyFill="1" applyBorder="1" applyAlignment="1"/>
    <xf numFmtId="165" fontId="0" fillId="2" borderId="0" xfId="0" applyNumberFormat="1" applyFill="1" applyAlignment="1">
      <alignment horizontal="center"/>
    </xf>
    <xf numFmtId="11" fontId="0" fillId="0" borderId="2" xfId="0" applyNumberFormat="1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quotePrefix="1" applyNumberFormat="1" applyFill="1" applyAlignment="1">
      <alignment horizontal="center"/>
    </xf>
    <xf numFmtId="165" fontId="2" fillId="2" borderId="0" xfId="0" quotePrefix="1" applyNumberFormat="1" applyFont="1" applyFill="1" applyAlignment="1">
      <alignment horizontal="center"/>
    </xf>
    <xf numFmtId="165" fontId="0" fillId="2" borderId="0" xfId="0" quotePrefix="1" applyNumberForma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2" borderId="0" xfId="0" quotePrefix="1" applyNumberFormat="1" applyFill="1" applyAlignment="1">
      <alignment horizontal="center" wrapText="1"/>
    </xf>
    <xf numFmtId="0" fontId="0" fillId="0" borderId="5" xfId="0" applyBorder="1"/>
    <xf numFmtId="0" fontId="2" fillId="0" borderId="0" xfId="0" applyFont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4" fillId="0" borderId="0" xfId="1" applyAlignment="1"/>
    <xf numFmtId="0" fontId="0" fillId="0" borderId="0" xfId="1" applyFont="1" applyAlignment="1"/>
    <xf numFmtId="49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0" fontId="6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</cellXfs>
  <cellStyles count="3">
    <cellStyle name="Hyperlink" xfId="1" builtinId="8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1:</a:t>
            </a:r>
            <a:r>
              <a:rPr lang="en-US" baseline="0"/>
              <a:t> Average Humidity Percentage vs. Home wOBA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'Scatterplot of X and Y'!$D$2</c:f>
              <c:strCache>
                <c:ptCount val="1"/>
                <c:pt idx="0">
                  <c:v>Home wOBA (Weighted On-Base Average for home games)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'Scatterplot of X and Y'!$C$3:$C$122</c:f>
              <c:numCache>
                <c:formatCode>0.00%</c:formatCode>
                <c:ptCount val="120"/>
                <c:pt idx="0">
                  <c:v>0.23330000000000001</c:v>
                </c:pt>
                <c:pt idx="1">
                  <c:v>0.67169999999999996</c:v>
                </c:pt>
                <c:pt idx="2">
                  <c:v>0.72330000000000005</c:v>
                </c:pt>
                <c:pt idx="3" formatCode="0%">
                  <c:v>0.72</c:v>
                </c:pt>
                <c:pt idx="4" formatCode="0%">
                  <c:v>0.75</c:v>
                </c:pt>
                <c:pt idx="5">
                  <c:v>0.75170000000000003</c:v>
                </c:pt>
                <c:pt idx="6" formatCode="0%">
                  <c:v>0.75</c:v>
                </c:pt>
                <c:pt idx="7">
                  <c:v>0.75329999999999997</c:v>
                </c:pt>
                <c:pt idx="8">
                  <c:v>0.44169999999999998</c:v>
                </c:pt>
                <c:pt idx="9">
                  <c:v>0.71830000000000005</c:v>
                </c:pt>
                <c:pt idx="10">
                  <c:v>0.71499999999999997</c:v>
                </c:pt>
                <c:pt idx="11">
                  <c:v>0.73329999999999995</c:v>
                </c:pt>
                <c:pt idx="12">
                  <c:v>0.59670000000000001</c:v>
                </c:pt>
                <c:pt idx="13" formatCode="0%">
                  <c:v>0.56999999999999995</c:v>
                </c:pt>
                <c:pt idx="14">
                  <c:v>0.68669999999999998</c:v>
                </c:pt>
                <c:pt idx="15">
                  <c:v>0.76500000000000001</c:v>
                </c:pt>
                <c:pt idx="16">
                  <c:v>0.70499999999999996</c:v>
                </c:pt>
                <c:pt idx="17">
                  <c:v>0.70330000000000004</c:v>
                </c:pt>
                <c:pt idx="18" formatCode="0%">
                  <c:v>0.69</c:v>
                </c:pt>
                <c:pt idx="19">
                  <c:v>0.69499999999999995</c:v>
                </c:pt>
                <c:pt idx="20" formatCode="0%">
                  <c:v>0.70669999999999999</c:v>
                </c:pt>
                <c:pt idx="21">
                  <c:v>0.73670000000000002</c:v>
                </c:pt>
                <c:pt idx="22">
                  <c:v>0.68500000000000005</c:v>
                </c:pt>
                <c:pt idx="23" formatCode="0%">
                  <c:v>0.72</c:v>
                </c:pt>
                <c:pt idx="24">
                  <c:v>0.72499999999999998</c:v>
                </c:pt>
                <c:pt idx="25">
                  <c:v>0.74170000000000003</c:v>
                </c:pt>
                <c:pt idx="26">
                  <c:v>0.7167</c:v>
                </c:pt>
                <c:pt idx="27">
                  <c:v>0.61499999999999999</c:v>
                </c:pt>
                <c:pt idx="28" formatCode="0%">
                  <c:v>0.74</c:v>
                </c:pt>
                <c:pt idx="29">
                  <c:v>0.70499999999999996</c:v>
                </c:pt>
                <c:pt idx="30">
                  <c:v>0.23330000000000001</c:v>
                </c:pt>
                <c:pt idx="31">
                  <c:v>0.67169999999999996</c:v>
                </c:pt>
                <c:pt idx="32">
                  <c:v>0.72330000000000005</c:v>
                </c:pt>
                <c:pt idx="33" formatCode="0%">
                  <c:v>0.72</c:v>
                </c:pt>
                <c:pt idx="34" formatCode="0%">
                  <c:v>0.75</c:v>
                </c:pt>
                <c:pt idx="35">
                  <c:v>0.75170000000000003</c:v>
                </c:pt>
                <c:pt idx="36" formatCode="0%">
                  <c:v>0.75</c:v>
                </c:pt>
                <c:pt idx="37">
                  <c:v>0.75329999999999997</c:v>
                </c:pt>
                <c:pt idx="38">
                  <c:v>0.44169999999999998</c:v>
                </c:pt>
                <c:pt idx="39">
                  <c:v>0.71830000000000005</c:v>
                </c:pt>
                <c:pt idx="40">
                  <c:v>0.71499999999999997</c:v>
                </c:pt>
                <c:pt idx="41">
                  <c:v>0.73329999999999995</c:v>
                </c:pt>
                <c:pt idx="42">
                  <c:v>0.59670000000000001</c:v>
                </c:pt>
                <c:pt idx="43" formatCode="0%">
                  <c:v>0.56999999999999995</c:v>
                </c:pt>
                <c:pt idx="44">
                  <c:v>0.68669999999999998</c:v>
                </c:pt>
                <c:pt idx="45">
                  <c:v>0.76500000000000001</c:v>
                </c:pt>
                <c:pt idx="46">
                  <c:v>0.70499999999999996</c:v>
                </c:pt>
                <c:pt idx="47">
                  <c:v>0.70330000000000004</c:v>
                </c:pt>
                <c:pt idx="48" formatCode="0%">
                  <c:v>0.69</c:v>
                </c:pt>
                <c:pt idx="49">
                  <c:v>0.69499999999999995</c:v>
                </c:pt>
                <c:pt idx="50" formatCode="0%">
                  <c:v>0.70669999999999999</c:v>
                </c:pt>
                <c:pt idx="51">
                  <c:v>0.73670000000000002</c:v>
                </c:pt>
                <c:pt idx="52">
                  <c:v>0.68500000000000005</c:v>
                </c:pt>
                <c:pt idx="53" formatCode="0%">
                  <c:v>0.72</c:v>
                </c:pt>
                <c:pt idx="54">
                  <c:v>0.72499999999999998</c:v>
                </c:pt>
                <c:pt idx="55">
                  <c:v>0.74170000000000003</c:v>
                </c:pt>
                <c:pt idx="56">
                  <c:v>0.7167</c:v>
                </c:pt>
                <c:pt idx="57">
                  <c:v>0.61499999999999999</c:v>
                </c:pt>
                <c:pt idx="58" formatCode="0%">
                  <c:v>0.74</c:v>
                </c:pt>
                <c:pt idx="59">
                  <c:v>0.70499999999999996</c:v>
                </c:pt>
                <c:pt idx="60">
                  <c:v>0.23330000000000001</c:v>
                </c:pt>
                <c:pt idx="61">
                  <c:v>0.67169999999999996</c:v>
                </c:pt>
                <c:pt idx="62">
                  <c:v>0.72330000000000005</c:v>
                </c:pt>
                <c:pt idx="63" formatCode="0%">
                  <c:v>0.72</c:v>
                </c:pt>
                <c:pt idx="64" formatCode="0%">
                  <c:v>0.75</c:v>
                </c:pt>
                <c:pt idx="65">
                  <c:v>0.75170000000000003</c:v>
                </c:pt>
                <c:pt idx="66" formatCode="0%">
                  <c:v>0.75</c:v>
                </c:pt>
                <c:pt idx="67">
                  <c:v>0.75329999999999997</c:v>
                </c:pt>
                <c:pt idx="68">
                  <c:v>0.44169999999999998</c:v>
                </c:pt>
                <c:pt idx="69">
                  <c:v>0.71830000000000005</c:v>
                </c:pt>
                <c:pt idx="70">
                  <c:v>0.71499999999999997</c:v>
                </c:pt>
                <c:pt idx="71">
                  <c:v>0.73329999999999995</c:v>
                </c:pt>
                <c:pt idx="72">
                  <c:v>0.59670000000000001</c:v>
                </c:pt>
                <c:pt idx="73" formatCode="0%">
                  <c:v>0.56999999999999995</c:v>
                </c:pt>
                <c:pt idx="74">
                  <c:v>0.68669999999999998</c:v>
                </c:pt>
                <c:pt idx="75">
                  <c:v>0.76500000000000001</c:v>
                </c:pt>
                <c:pt idx="76">
                  <c:v>0.70499999999999996</c:v>
                </c:pt>
                <c:pt idx="77">
                  <c:v>0.70330000000000004</c:v>
                </c:pt>
                <c:pt idx="78" formatCode="0%">
                  <c:v>0.69</c:v>
                </c:pt>
                <c:pt idx="79">
                  <c:v>0.69499999999999995</c:v>
                </c:pt>
                <c:pt idx="80" formatCode="0%">
                  <c:v>0.70669999999999999</c:v>
                </c:pt>
                <c:pt idx="81">
                  <c:v>0.73670000000000002</c:v>
                </c:pt>
                <c:pt idx="82">
                  <c:v>0.68500000000000005</c:v>
                </c:pt>
                <c:pt idx="83" formatCode="0%">
                  <c:v>0.72</c:v>
                </c:pt>
                <c:pt idx="84">
                  <c:v>0.72499999999999998</c:v>
                </c:pt>
                <c:pt idx="85">
                  <c:v>0.74170000000000003</c:v>
                </c:pt>
                <c:pt idx="86">
                  <c:v>0.7167</c:v>
                </c:pt>
                <c:pt idx="87">
                  <c:v>0.61499999999999999</c:v>
                </c:pt>
                <c:pt idx="88" formatCode="0%">
                  <c:v>0.74</c:v>
                </c:pt>
                <c:pt idx="89">
                  <c:v>0.70499999999999996</c:v>
                </c:pt>
                <c:pt idx="90">
                  <c:v>0.23330000000000001</c:v>
                </c:pt>
                <c:pt idx="91">
                  <c:v>0.67169999999999996</c:v>
                </c:pt>
                <c:pt idx="92">
                  <c:v>0.72330000000000005</c:v>
                </c:pt>
                <c:pt idx="93" formatCode="0%">
                  <c:v>0.72</c:v>
                </c:pt>
                <c:pt idx="94" formatCode="0%">
                  <c:v>0.75</c:v>
                </c:pt>
                <c:pt idx="95">
                  <c:v>0.75170000000000003</c:v>
                </c:pt>
                <c:pt idx="96" formatCode="0%">
                  <c:v>0.75</c:v>
                </c:pt>
                <c:pt idx="97">
                  <c:v>0.75329999999999997</c:v>
                </c:pt>
                <c:pt idx="98">
                  <c:v>0.44169999999999998</c:v>
                </c:pt>
                <c:pt idx="99">
                  <c:v>0.71830000000000005</c:v>
                </c:pt>
                <c:pt idx="100">
                  <c:v>0.71499999999999997</c:v>
                </c:pt>
                <c:pt idx="101">
                  <c:v>0.73329999999999995</c:v>
                </c:pt>
                <c:pt idx="102">
                  <c:v>0.59670000000000001</c:v>
                </c:pt>
                <c:pt idx="103" formatCode="0%">
                  <c:v>0.56999999999999995</c:v>
                </c:pt>
                <c:pt idx="104">
                  <c:v>0.68669999999999998</c:v>
                </c:pt>
                <c:pt idx="105">
                  <c:v>0.76500000000000001</c:v>
                </c:pt>
                <c:pt idx="106">
                  <c:v>0.70499999999999996</c:v>
                </c:pt>
                <c:pt idx="107">
                  <c:v>0.70330000000000004</c:v>
                </c:pt>
                <c:pt idx="108" formatCode="0%">
                  <c:v>0.69</c:v>
                </c:pt>
                <c:pt idx="109">
                  <c:v>0.69499999999999995</c:v>
                </c:pt>
                <c:pt idx="110" formatCode="0%">
                  <c:v>0.70669999999999999</c:v>
                </c:pt>
                <c:pt idx="111">
                  <c:v>0.73670000000000002</c:v>
                </c:pt>
                <c:pt idx="112">
                  <c:v>0.68500000000000005</c:v>
                </c:pt>
                <c:pt idx="113" formatCode="0%">
                  <c:v>0.72</c:v>
                </c:pt>
                <c:pt idx="114">
                  <c:v>0.72499999999999998</c:v>
                </c:pt>
                <c:pt idx="115">
                  <c:v>0.74170000000000003</c:v>
                </c:pt>
                <c:pt idx="116">
                  <c:v>0.7167</c:v>
                </c:pt>
                <c:pt idx="117">
                  <c:v>0.61499999999999999</c:v>
                </c:pt>
                <c:pt idx="118" formatCode="0%">
                  <c:v>0.74</c:v>
                </c:pt>
                <c:pt idx="119">
                  <c:v>0.70499999999999996</c:v>
                </c:pt>
              </c:numCache>
            </c:numRef>
          </c:xVal>
          <c:yVal>
            <c:numRef>
              <c:f>'Scatterplot of X and Y'!$D$3:$D$122</c:f>
              <c:numCache>
                <c:formatCode>General</c:formatCode>
                <c:ptCount val="120"/>
                <c:pt idx="0">
                  <c:v>0.314</c:v>
                </c:pt>
                <c:pt idx="1">
                  <c:v>0.32800000000000001</c:v>
                </c:pt>
                <c:pt idx="2">
                  <c:v>0.32600000000000001</c:v>
                </c:pt>
                <c:pt idx="3">
                  <c:v>0.35399999999999998</c:v>
                </c:pt>
                <c:pt idx="4">
                  <c:v>0.31900000000000001</c:v>
                </c:pt>
                <c:pt idx="5">
                  <c:v>0.34200000000000003</c:v>
                </c:pt>
                <c:pt idx="6">
                  <c:v>0.34899999999999998</c:v>
                </c:pt>
                <c:pt idx="7">
                  <c:v>0.309</c:v>
                </c:pt>
                <c:pt idx="8">
                  <c:v>0.34699999999999998</c:v>
                </c:pt>
                <c:pt idx="9">
                  <c:v>0.30599999999999999</c:v>
                </c:pt>
                <c:pt idx="10">
                  <c:v>0.33800000000000002</c:v>
                </c:pt>
                <c:pt idx="11">
                  <c:v>0.316</c:v>
                </c:pt>
                <c:pt idx="12">
                  <c:v>0.31900000000000001</c:v>
                </c:pt>
                <c:pt idx="13">
                  <c:v>0.33900000000000002</c:v>
                </c:pt>
                <c:pt idx="14">
                  <c:v>0.29199999999999998</c:v>
                </c:pt>
                <c:pt idx="15">
                  <c:v>0.30499999999999999</c:v>
                </c:pt>
                <c:pt idx="16">
                  <c:v>0.318</c:v>
                </c:pt>
                <c:pt idx="17">
                  <c:v>0.31</c:v>
                </c:pt>
                <c:pt idx="18">
                  <c:v>0.314</c:v>
                </c:pt>
                <c:pt idx="19">
                  <c:v>0.30499999999999999</c:v>
                </c:pt>
                <c:pt idx="20">
                  <c:v>0.318</c:v>
                </c:pt>
                <c:pt idx="21">
                  <c:v>0.30499999999999999</c:v>
                </c:pt>
                <c:pt idx="22">
                  <c:v>0.316</c:v>
                </c:pt>
                <c:pt idx="23">
                  <c:v>0.33400000000000002</c:v>
                </c:pt>
                <c:pt idx="24">
                  <c:v>0.28999999999999998</c:v>
                </c:pt>
                <c:pt idx="25">
                  <c:v>0.30199999999999999</c:v>
                </c:pt>
                <c:pt idx="26">
                  <c:v>0.32200000000000001</c:v>
                </c:pt>
                <c:pt idx="27">
                  <c:v>0.29899999999999999</c:v>
                </c:pt>
                <c:pt idx="28">
                  <c:v>0.35</c:v>
                </c:pt>
                <c:pt idx="29">
                  <c:v>0.33200000000000002</c:v>
                </c:pt>
                <c:pt idx="30">
                  <c:v>0.3</c:v>
                </c:pt>
                <c:pt idx="31">
                  <c:v>0.33600000000000002</c:v>
                </c:pt>
                <c:pt idx="32">
                  <c:v>0.30299999999999999</c:v>
                </c:pt>
                <c:pt idx="33">
                  <c:v>0.33500000000000002</c:v>
                </c:pt>
                <c:pt idx="34">
                  <c:v>0.314</c:v>
                </c:pt>
                <c:pt idx="35">
                  <c:v>0.30399999999999999</c:v>
                </c:pt>
                <c:pt idx="36">
                  <c:v>0.316</c:v>
                </c:pt>
                <c:pt idx="37">
                  <c:v>0.30199999999999999</c:v>
                </c:pt>
                <c:pt idx="38">
                  <c:v>0.34799999999999998</c:v>
                </c:pt>
                <c:pt idx="39">
                  <c:v>0.28000000000000003</c:v>
                </c:pt>
                <c:pt idx="40">
                  <c:v>0.33800000000000002</c:v>
                </c:pt>
                <c:pt idx="41">
                  <c:v>0.313</c:v>
                </c:pt>
                <c:pt idx="42">
                  <c:v>0.315</c:v>
                </c:pt>
                <c:pt idx="43">
                  <c:v>0.34200000000000003</c:v>
                </c:pt>
                <c:pt idx="44">
                  <c:v>0.29899999999999999</c:v>
                </c:pt>
                <c:pt idx="45">
                  <c:v>0.32300000000000001</c:v>
                </c:pt>
                <c:pt idx="46">
                  <c:v>0.32300000000000001</c:v>
                </c:pt>
                <c:pt idx="47">
                  <c:v>0.32</c:v>
                </c:pt>
                <c:pt idx="48">
                  <c:v>0.33200000000000002</c:v>
                </c:pt>
                <c:pt idx="49">
                  <c:v>0.26900000000000002</c:v>
                </c:pt>
                <c:pt idx="50">
                  <c:v>0.33100000000000002</c:v>
                </c:pt>
                <c:pt idx="51">
                  <c:v>0.29599999999999999</c:v>
                </c:pt>
                <c:pt idx="52">
                  <c:v>0.29699999999999999</c:v>
                </c:pt>
                <c:pt idx="53">
                  <c:v>0.315</c:v>
                </c:pt>
                <c:pt idx="54">
                  <c:v>0.30299999999999999</c:v>
                </c:pt>
                <c:pt idx="55">
                  <c:v>0.32800000000000001</c:v>
                </c:pt>
                <c:pt idx="56">
                  <c:v>0.30599999999999999</c:v>
                </c:pt>
                <c:pt idx="57">
                  <c:v>0.31</c:v>
                </c:pt>
                <c:pt idx="58">
                  <c:v>0.33100000000000002</c:v>
                </c:pt>
                <c:pt idx="59">
                  <c:v>0.29799999999999999</c:v>
                </c:pt>
                <c:pt idx="60">
                  <c:v>0.32600000000000001</c:v>
                </c:pt>
                <c:pt idx="61">
                  <c:v>0.36499999999999999</c:v>
                </c:pt>
                <c:pt idx="62">
                  <c:v>0.314</c:v>
                </c:pt>
                <c:pt idx="63">
                  <c:v>0.34399999999999997</c:v>
                </c:pt>
                <c:pt idx="64">
                  <c:v>0.33400000000000002</c:v>
                </c:pt>
                <c:pt idx="65">
                  <c:v>0.29199999999999998</c:v>
                </c:pt>
                <c:pt idx="66">
                  <c:v>0.32600000000000001</c:v>
                </c:pt>
                <c:pt idx="67">
                  <c:v>0.3</c:v>
                </c:pt>
                <c:pt idx="68">
                  <c:v>0.33500000000000002</c:v>
                </c:pt>
                <c:pt idx="69">
                  <c:v>0.30599999999999999</c:v>
                </c:pt>
                <c:pt idx="70">
                  <c:v>0.32</c:v>
                </c:pt>
                <c:pt idx="71">
                  <c:v>0.32400000000000001</c:v>
                </c:pt>
                <c:pt idx="72">
                  <c:v>0.317</c:v>
                </c:pt>
                <c:pt idx="73">
                  <c:v>0.34100000000000003</c:v>
                </c:pt>
                <c:pt idx="74">
                  <c:v>0.32600000000000001</c:v>
                </c:pt>
                <c:pt idx="75">
                  <c:v>0.32</c:v>
                </c:pt>
                <c:pt idx="76">
                  <c:v>0.33600000000000002</c:v>
                </c:pt>
                <c:pt idx="77">
                  <c:v>0.318</c:v>
                </c:pt>
                <c:pt idx="78">
                  <c:v>0.308</c:v>
                </c:pt>
                <c:pt idx="79">
                  <c:v>0.28599999999999998</c:v>
                </c:pt>
                <c:pt idx="80">
                  <c:v>0.33900000000000002</c:v>
                </c:pt>
                <c:pt idx="81">
                  <c:v>0.307</c:v>
                </c:pt>
                <c:pt idx="82">
                  <c:v>0.32900000000000001</c:v>
                </c:pt>
                <c:pt idx="83">
                  <c:v>0.30099999999999999</c:v>
                </c:pt>
                <c:pt idx="84">
                  <c:v>0.31</c:v>
                </c:pt>
                <c:pt idx="85">
                  <c:v>0.32900000000000001</c:v>
                </c:pt>
                <c:pt idx="86">
                  <c:v>0.33400000000000002</c:v>
                </c:pt>
                <c:pt idx="87">
                  <c:v>0.36</c:v>
                </c:pt>
                <c:pt idx="88">
                  <c:v>0.315</c:v>
                </c:pt>
                <c:pt idx="89">
                  <c:v>0.316</c:v>
                </c:pt>
                <c:pt idx="90">
                  <c:v>0.34499999999999997</c:v>
                </c:pt>
                <c:pt idx="91">
                  <c:v>0.312</c:v>
                </c:pt>
                <c:pt idx="92">
                  <c:v>0.32200000000000001</c:v>
                </c:pt>
                <c:pt idx="93">
                  <c:v>0.32200000000000001</c:v>
                </c:pt>
                <c:pt idx="94">
                  <c:v>0.29499999999999998</c:v>
                </c:pt>
                <c:pt idx="95">
                  <c:v>0.27600000000000002</c:v>
                </c:pt>
                <c:pt idx="96">
                  <c:v>0.313</c:v>
                </c:pt>
                <c:pt idx="97">
                  <c:v>0.317</c:v>
                </c:pt>
                <c:pt idx="98">
                  <c:v>0.33200000000000002</c:v>
                </c:pt>
                <c:pt idx="99">
                  <c:v>0.30099999999999999</c:v>
                </c:pt>
                <c:pt idx="100">
                  <c:v>0.33200000000000002</c:v>
                </c:pt>
                <c:pt idx="101">
                  <c:v>0.32</c:v>
                </c:pt>
                <c:pt idx="102">
                  <c:v>0.30099999999999999</c:v>
                </c:pt>
                <c:pt idx="103">
                  <c:v>0.34</c:v>
                </c:pt>
                <c:pt idx="104">
                  <c:v>0.30299999999999999</c:v>
                </c:pt>
                <c:pt idx="105">
                  <c:v>0.312</c:v>
                </c:pt>
                <c:pt idx="106">
                  <c:v>0.33100000000000002</c:v>
                </c:pt>
                <c:pt idx="107">
                  <c:v>0.32200000000000001</c:v>
                </c:pt>
                <c:pt idx="108">
                  <c:v>0.33</c:v>
                </c:pt>
                <c:pt idx="109">
                  <c:v>0.29799999999999999</c:v>
                </c:pt>
                <c:pt idx="110">
                  <c:v>0.33400000000000002</c:v>
                </c:pt>
                <c:pt idx="111">
                  <c:v>0.30099999999999999</c:v>
                </c:pt>
                <c:pt idx="112">
                  <c:v>0.32200000000000001</c:v>
                </c:pt>
                <c:pt idx="113">
                  <c:v>0.30199999999999999</c:v>
                </c:pt>
                <c:pt idx="114">
                  <c:v>0.29599999999999999</c:v>
                </c:pt>
                <c:pt idx="115">
                  <c:v>0.309</c:v>
                </c:pt>
                <c:pt idx="116">
                  <c:v>0.29499999999999998</c:v>
                </c:pt>
                <c:pt idx="117">
                  <c:v>0.30599999999999999</c:v>
                </c:pt>
                <c:pt idx="118">
                  <c:v>0.31</c:v>
                </c:pt>
                <c:pt idx="119">
                  <c:v>0.30299999999999999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B7-4EC2-9595-0E375B978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058704"/>
        <c:axId val="516055344"/>
      </c:scatterChart>
      <c:valAx>
        <c:axId val="516058704"/>
        <c:scaling>
          <c:orientation val="minMax"/>
          <c:min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Humidity Percentage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055344"/>
        <c:crosses val="autoZero"/>
        <c:crossBetween val="midCat"/>
      </c:valAx>
      <c:valAx>
        <c:axId val="516055344"/>
        <c:scaling>
          <c:orientation val="minMax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Home</a:t>
                </a:r>
                <a:r>
                  <a:rPr lang="en-US" baseline="0"/>
                  <a:t> wOBA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058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1295399</xdr:colOff>
      <xdr:row>15</xdr:row>
      <xdr:rowOff>114300</xdr:rowOff>
    </xdr:from>
    <xdr:to>
      <xdr:col>7</xdr:col>
      <xdr:colOff>2009774</xdr:colOff>
      <xdr:row>31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0ADA8A-D25A-57E2-D048-6754044FE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ngraphs.com/leaders/major-league?pos=all&amp;stats=bat&amp;lg=all&amp;qual=0&amp;ind=0&amp;team=0%2Cts&amp;rost=&amp;filter=&amp;players=0&amp;type=8&amp;month=15&amp;sortcol=15&amp;sortdir=default&amp;startdate=&amp;enddate=&amp;season1=2023&amp;season=2023" TargetMode="External"/><Relationship Id="rId2" Type="http://schemas.openxmlformats.org/officeDocument/2006/relationships/hyperlink" Target="https://evanalytics.com/mlb/research/park-factors" TargetMode="External"/><Relationship Id="rId1" Type="http://schemas.openxmlformats.org/officeDocument/2006/relationships/hyperlink" Target="https://www.ballparksofbaseball.com/comparisons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spn.com/mlb/attendance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34"/>
  <sheetViews>
    <sheetView tabSelected="1" workbookViewId="0">
      <selection activeCell="C4" sqref="C4:H4"/>
    </sheetView>
  </sheetViews>
  <sheetFormatPr defaultRowHeight="15" x14ac:dyDescent="0.25"/>
  <cols>
    <col min="1" max="1" width="30.28515625" customWidth="1"/>
    <col min="2" max="2" width="34.85546875" bestFit="1" customWidth="1"/>
    <col min="3" max="3" width="54.5703125" bestFit="1" customWidth="1"/>
    <col min="4" max="4" width="12.140625" bestFit="1" customWidth="1"/>
    <col min="5" max="5" width="22.42578125" customWidth="1"/>
    <col min="6" max="6" width="37.140625" bestFit="1" customWidth="1"/>
    <col min="7" max="7" width="35.7109375" customWidth="1"/>
    <col min="8" max="8" width="33.5703125" customWidth="1"/>
    <col min="9" max="9" width="38.7109375" bestFit="1" customWidth="1"/>
    <col min="10" max="10" width="17.28515625" bestFit="1" customWidth="1"/>
    <col min="11" max="11" width="36.85546875" bestFit="1" customWidth="1"/>
    <col min="12" max="12" width="21.140625" bestFit="1" customWidth="1"/>
    <col min="13" max="13" width="19.5703125" bestFit="1" customWidth="1"/>
    <col min="14" max="17" width="7.28515625" bestFit="1" customWidth="1"/>
    <col min="18" max="18" width="23.28515625" bestFit="1" customWidth="1"/>
    <col min="19" max="19" width="21.140625" bestFit="1" customWidth="1"/>
  </cols>
  <sheetData>
    <row r="2" spans="1:19" x14ac:dyDescent="0.25">
      <c r="B2" s="1" t="s">
        <v>0</v>
      </c>
      <c r="C2" s="56" t="s">
        <v>1</v>
      </c>
      <c r="D2" s="56"/>
      <c r="E2" s="56"/>
      <c r="F2" s="56"/>
      <c r="G2" s="56"/>
      <c r="H2" s="56"/>
    </row>
    <row r="3" spans="1:19" x14ac:dyDescent="0.25">
      <c r="B3" s="1" t="s">
        <v>2</v>
      </c>
      <c r="C3" s="56" t="s">
        <v>3</v>
      </c>
      <c r="D3" s="56"/>
      <c r="E3" s="56"/>
      <c r="F3" s="56"/>
      <c r="G3" s="56"/>
      <c r="H3" s="56"/>
    </row>
    <row r="4" spans="1:19" x14ac:dyDescent="0.25">
      <c r="B4" s="1" t="s">
        <v>4</v>
      </c>
      <c r="C4" s="56" t="s">
        <v>5</v>
      </c>
      <c r="D4" s="56"/>
      <c r="E4" s="56"/>
      <c r="F4" s="56"/>
      <c r="G4" s="56"/>
      <c r="H4" s="56"/>
    </row>
    <row r="5" spans="1:19" x14ac:dyDescent="0.25">
      <c r="B5" s="1" t="s">
        <v>6</v>
      </c>
      <c r="C5" s="57" t="s">
        <v>7</v>
      </c>
      <c r="D5" s="57"/>
      <c r="E5" s="57"/>
      <c r="F5" s="57"/>
      <c r="G5" s="57"/>
      <c r="H5" s="57"/>
      <c r="I5" s="34"/>
      <c r="J5" s="34"/>
      <c r="K5" s="34"/>
      <c r="N5" s="34"/>
      <c r="O5" s="34"/>
      <c r="P5" s="34"/>
    </row>
    <row r="6" spans="1:19" x14ac:dyDescent="0.25">
      <c r="B6" s="1" t="s">
        <v>8</v>
      </c>
      <c r="C6" s="56" t="s">
        <v>9</v>
      </c>
      <c r="D6" s="56"/>
      <c r="E6" s="56"/>
      <c r="F6" s="56"/>
      <c r="G6" s="56"/>
      <c r="H6" s="56"/>
    </row>
    <row r="7" spans="1:19" x14ac:dyDescent="0.25">
      <c r="B7" s="1" t="s">
        <v>10</v>
      </c>
      <c r="C7" s="57" t="s">
        <v>11</v>
      </c>
      <c r="D7" s="57"/>
      <c r="E7" s="57"/>
      <c r="F7" s="57"/>
      <c r="G7" s="57"/>
      <c r="H7" s="57"/>
    </row>
    <row r="8" spans="1:19" x14ac:dyDescent="0.25">
      <c r="B8" s="1" t="s">
        <v>12</v>
      </c>
      <c r="C8" s="58" t="s">
        <v>13</v>
      </c>
      <c r="D8" s="58"/>
      <c r="E8" s="58"/>
      <c r="F8" s="58"/>
      <c r="G8" s="58"/>
      <c r="H8" s="58"/>
    </row>
    <row r="9" spans="1:19" x14ac:dyDescent="0.25">
      <c r="B9" s="1" t="s">
        <v>14</v>
      </c>
      <c r="C9" s="57" t="s">
        <v>15</v>
      </c>
      <c r="D9" s="57"/>
      <c r="E9" s="57"/>
      <c r="F9" s="57"/>
      <c r="G9" s="57"/>
      <c r="H9" s="57"/>
    </row>
    <row r="10" spans="1:19" x14ac:dyDescent="0.25">
      <c r="B10" s="1" t="s">
        <v>16</v>
      </c>
      <c r="C10" s="56" t="s">
        <v>17</v>
      </c>
      <c r="D10" s="56"/>
      <c r="E10" s="56"/>
      <c r="F10" s="56"/>
      <c r="G10" s="56"/>
      <c r="H10" s="56"/>
    </row>
    <row r="11" spans="1:19" x14ac:dyDescent="0.25">
      <c r="B11" s="1" t="s">
        <v>18</v>
      </c>
      <c r="C11" s="57" t="s">
        <v>19</v>
      </c>
      <c r="D11" s="57"/>
      <c r="E11" s="57"/>
      <c r="F11" s="57"/>
      <c r="G11" s="57"/>
      <c r="H11" s="57"/>
    </row>
    <row r="12" spans="1:19" x14ac:dyDescent="0.25">
      <c r="B12" s="1"/>
    </row>
    <row r="13" spans="1:19" x14ac:dyDescent="0.25">
      <c r="B13" s="50"/>
      <c r="C13" s="50" t="s">
        <v>20</v>
      </c>
      <c r="D13" s="50" t="s">
        <v>21</v>
      </c>
      <c r="E13" s="50" t="s">
        <v>22</v>
      </c>
      <c r="F13" s="50" t="s">
        <v>23</v>
      </c>
      <c r="G13" s="50" t="s">
        <v>24</v>
      </c>
      <c r="H13" s="50" t="s">
        <v>25</v>
      </c>
      <c r="I13" s="50" t="s">
        <v>26</v>
      </c>
      <c r="J13" s="50" t="s">
        <v>27</v>
      </c>
      <c r="K13" s="50" t="s">
        <v>28</v>
      </c>
      <c r="L13" s="50" t="s">
        <v>33</v>
      </c>
      <c r="M13" s="50" t="s">
        <v>34</v>
      </c>
      <c r="N13" s="50" t="s">
        <v>29</v>
      </c>
      <c r="O13" s="50" t="s">
        <v>30</v>
      </c>
      <c r="P13" s="50" t="s">
        <v>31</v>
      </c>
      <c r="Q13" s="50" t="s">
        <v>32</v>
      </c>
      <c r="R13" s="50" t="s">
        <v>35</v>
      </c>
      <c r="S13" s="50"/>
    </row>
    <row r="14" spans="1:19" s="2" customFormat="1" x14ac:dyDescent="0.25">
      <c r="A14" s="3" t="s">
        <v>36</v>
      </c>
      <c r="B14" s="43" t="s">
        <v>37</v>
      </c>
      <c r="C14" s="43" t="s">
        <v>38</v>
      </c>
      <c r="D14" s="43" t="s">
        <v>157</v>
      </c>
      <c r="E14" s="43" t="s">
        <v>39</v>
      </c>
      <c r="F14" s="43" t="s">
        <v>40</v>
      </c>
      <c r="G14" s="43" t="s">
        <v>41</v>
      </c>
      <c r="H14" s="43" t="s">
        <v>42</v>
      </c>
      <c r="I14" s="43" t="s">
        <v>43</v>
      </c>
      <c r="J14" s="43" t="s">
        <v>44</v>
      </c>
      <c r="K14" s="43" t="s">
        <v>45</v>
      </c>
      <c r="L14" s="43" t="s">
        <v>47</v>
      </c>
      <c r="M14" s="43" t="s">
        <v>46</v>
      </c>
      <c r="N14" s="44">
        <v>2021</v>
      </c>
      <c r="O14" s="44">
        <v>2022</v>
      </c>
      <c r="P14" s="44">
        <v>2023</v>
      </c>
      <c r="Q14" s="44">
        <v>2024</v>
      </c>
      <c r="R14" s="43" t="s">
        <v>156</v>
      </c>
      <c r="S14" s="53"/>
    </row>
    <row r="15" spans="1:19" x14ac:dyDescent="0.25">
      <c r="A15" s="1" t="s">
        <v>48</v>
      </c>
      <c r="B15" s="38" t="s">
        <v>49</v>
      </c>
      <c r="C15" s="38">
        <v>0.314</v>
      </c>
      <c r="D15" s="38">
        <v>2021</v>
      </c>
      <c r="E15" s="45">
        <v>0.23330000000000001</v>
      </c>
      <c r="F15" s="46">
        <v>12.875999999999999</v>
      </c>
      <c r="G15" s="38">
        <v>0</v>
      </c>
      <c r="H15" s="46">
        <v>355.67</v>
      </c>
      <c r="I15" s="38">
        <v>80.599999999999994</v>
      </c>
      <c r="J15" s="46">
        <v>0</v>
      </c>
      <c r="K15" s="38">
        <v>1082</v>
      </c>
      <c r="L15" s="47">
        <v>41543700</v>
      </c>
      <c r="M15" s="38">
        <v>27.1</v>
      </c>
      <c r="N15" s="46">
        <f t="shared" ref="N15:N46" si="0">IF(D15=2021,1,0)</f>
        <v>1</v>
      </c>
      <c r="O15" s="38">
        <f t="shared" ref="O15:O46" si="1">IF(D15=2022,1,0)</f>
        <v>0</v>
      </c>
      <c r="P15" s="46">
        <f t="shared" ref="P15:P46" si="2">IF(D15=2023,1,0)</f>
        <v>0</v>
      </c>
      <c r="Q15" s="38">
        <f t="shared" ref="Q15:Q46" si="3">IF(D15=2024,1,0)</f>
        <v>0</v>
      </c>
      <c r="R15" s="38">
        <f t="shared" ref="R15:R46" si="4">LN(L15)</f>
        <v>17.542256443220833</v>
      </c>
      <c r="S15" s="38"/>
    </row>
    <row r="16" spans="1:19" x14ac:dyDescent="0.25">
      <c r="B16" s="38" t="s">
        <v>50</v>
      </c>
      <c r="C16" s="38">
        <v>0.32800000000000001</v>
      </c>
      <c r="D16" s="38">
        <v>2021</v>
      </c>
      <c r="E16" s="45">
        <v>0.67169999999999996</v>
      </c>
      <c r="F16" s="46">
        <v>29.49</v>
      </c>
      <c r="G16" s="38">
        <v>7</v>
      </c>
      <c r="H16" s="46">
        <v>353.33</v>
      </c>
      <c r="I16" s="38">
        <v>76.099999999999994</v>
      </c>
      <c r="J16" s="46">
        <v>5</v>
      </c>
      <c r="K16" s="38">
        <v>1050</v>
      </c>
      <c r="L16" s="47">
        <v>90320375</v>
      </c>
      <c r="M16" s="38">
        <v>27.3</v>
      </c>
      <c r="N16" s="46">
        <f t="shared" si="0"/>
        <v>1</v>
      </c>
      <c r="O16" s="38">
        <f t="shared" si="1"/>
        <v>0</v>
      </c>
      <c r="P16" s="46">
        <f t="shared" si="2"/>
        <v>0</v>
      </c>
      <c r="Q16" s="38">
        <f t="shared" si="3"/>
        <v>0</v>
      </c>
      <c r="R16" s="38">
        <f t="shared" si="4"/>
        <v>18.3188736297014</v>
      </c>
      <c r="S16" s="38"/>
    </row>
    <row r="17" spans="2:19" x14ac:dyDescent="0.25">
      <c r="B17" s="38" t="s">
        <v>51</v>
      </c>
      <c r="C17" s="38">
        <v>0.32600000000000001</v>
      </c>
      <c r="D17" s="38">
        <v>2021</v>
      </c>
      <c r="E17" s="45">
        <v>0.72330000000000005</v>
      </c>
      <c r="F17" s="46">
        <v>10.169</v>
      </c>
      <c r="G17" s="38">
        <v>0</v>
      </c>
      <c r="H17" s="46">
        <v>350.33</v>
      </c>
      <c r="I17" s="38">
        <v>77.2</v>
      </c>
      <c r="J17" s="46">
        <v>7</v>
      </c>
      <c r="K17" s="38">
        <v>130</v>
      </c>
      <c r="L17" s="47">
        <v>16764300</v>
      </c>
      <c r="M17" s="38">
        <v>27.2</v>
      </c>
      <c r="N17" s="46">
        <f t="shared" si="0"/>
        <v>1</v>
      </c>
      <c r="O17" s="38">
        <f t="shared" si="1"/>
        <v>0</v>
      </c>
      <c r="P17" s="46">
        <f t="shared" si="2"/>
        <v>0</v>
      </c>
      <c r="Q17" s="38">
        <f t="shared" si="3"/>
        <v>0</v>
      </c>
      <c r="R17" s="38">
        <f t="shared" si="4"/>
        <v>16.634762183357314</v>
      </c>
      <c r="S17" s="38"/>
    </row>
    <row r="18" spans="2:19" x14ac:dyDescent="0.25">
      <c r="B18" s="38" t="s">
        <v>52</v>
      </c>
      <c r="C18" s="38">
        <v>0.35399999999999998</v>
      </c>
      <c r="D18" s="38">
        <v>2021</v>
      </c>
      <c r="E18" s="48">
        <v>0.72</v>
      </c>
      <c r="F18" s="46">
        <v>21.3</v>
      </c>
      <c r="G18" s="38">
        <v>0</v>
      </c>
      <c r="H18" s="46">
        <v>334</v>
      </c>
      <c r="I18" s="38">
        <v>72.7</v>
      </c>
      <c r="J18" s="46">
        <v>7</v>
      </c>
      <c r="K18" s="38">
        <v>20</v>
      </c>
      <c r="L18" s="47">
        <v>73682000</v>
      </c>
      <c r="M18" s="38">
        <v>27.1</v>
      </c>
      <c r="N18" s="46">
        <f t="shared" si="0"/>
        <v>1</v>
      </c>
      <c r="O18" s="38">
        <f t="shared" si="1"/>
        <v>0</v>
      </c>
      <c r="P18" s="46">
        <f t="shared" si="2"/>
        <v>0</v>
      </c>
      <c r="Q18" s="38">
        <f t="shared" si="3"/>
        <v>0</v>
      </c>
      <c r="R18" s="38">
        <f t="shared" si="4"/>
        <v>18.115269093951174</v>
      </c>
      <c r="S18" s="38"/>
    </row>
    <row r="19" spans="2:19" x14ac:dyDescent="0.25">
      <c r="B19" s="38" t="s">
        <v>53</v>
      </c>
      <c r="C19" s="38">
        <v>0.31900000000000001</v>
      </c>
      <c r="D19" s="38">
        <v>2021</v>
      </c>
      <c r="E19" s="48">
        <v>0.75</v>
      </c>
      <c r="F19" s="46">
        <v>24.431000000000001</v>
      </c>
      <c r="G19" s="38">
        <v>5</v>
      </c>
      <c r="H19" s="46">
        <v>368.67</v>
      </c>
      <c r="I19" s="38">
        <v>70.3</v>
      </c>
      <c r="J19" s="46">
        <v>9</v>
      </c>
      <c r="K19" s="38">
        <v>596</v>
      </c>
      <c r="L19" s="47">
        <v>47870000</v>
      </c>
      <c r="M19" s="38">
        <v>26.9</v>
      </c>
      <c r="N19" s="46">
        <f t="shared" si="0"/>
        <v>1</v>
      </c>
      <c r="O19" s="38">
        <f t="shared" si="1"/>
        <v>0</v>
      </c>
      <c r="P19" s="46">
        <f t="shared" si="2"/>
        <v>0</v>
      </c>
      <c r="Q19" s="38">
        <f t="shared" si="3"/>
        <v>0</v>
      </c>
      <c r="R19" s="38">
        <f t="shared" si="4"/>
        <v>17.68399956136869</v>
      </c>
      <c r="S19" s="38"/>
    </row>
    <row r="20" spans="2:19" x14ac:dyDescent="0.25">
      <c r="B20" s="38" t="s">
        <v>54</v>
      </c>
      <c r="C20" s="38">
        <v>0.34200000000000003</v>
      </c>
      <c r="D20" s="38">
        <v>2021</v>
      </c>
      <c r="E20" s="45">
        <v>0.75170000000000003</v>
      </c>
      <c r="F20" s="46">
        <v>20.466000000000001</v>
      </c>
      <c r="G20" s="38">
        <v>0</v>
      </c>
      <c r="H20" s="46">
        <v>355</v>
      </c>
      <c r="I20" s="38">
        <v>72.2</v>
      </c>
      <c r="J20" s="46">
        <v>8</v>
      </c>
      <c r="K20" s="38">
        <v>596</v>
      </c>
      <c r="L20" s="47">
        <v>70890000</v>
      </c>
      <c r="M20" s="38">
        <v>27.4</v>
      </c>
      <c r="N20" s="46">
        <f t="shared" si="0"/>
        <v>1</v>
      </c>
      <c r="O20" s="38">
        <f t="shared" si="1"/>
        <v>0</v>
      </c>
      <c r="P20" s="46">
        <f t="shared" si="2"/>
        <v>0</v>
      </c>
      <c r="Q20" s="38">
        <f t="shared" si="3"/>
        <v>0</v>
      </c>
      <c r="R20" s="38">
        <f t="shared" si="4"/>
        <v>18.076639937831199</v>
      </c>
      <c r="S20" s="38"/>
    </row>
    <row r="21" spans="2:19" x14ac:dyDescent="0.25">
      <c r="B21" s="38" t="s">
        <v>55</v>
      </c>
      <c r="C21" s="38">
        <v>0.34899999999999998</v>
      </c>
      <c r="D21" s="38">
        <v>2021</v>
      </c>
      <c r="E21" s="48">
        <v>0.75</v>
      </c>
      <c r="F21" s="46">
        <v>18.579999999999998</v>
      </c>
      <c r="G21" s="38">
        <v>1</v>
      </c>
      <c r="H21" s="46">
        <v>351.67</v>
      </c>
      <c r="I21" s="38">
        <v>75.599999999999994</v>
      </c>
      <c r="J21" s="46">
        <v>6</v>
      </c>
      <c r="K21" s="38">
        <v>683</v>
      </c>
      <c r="L21" s="47">
        <v>89084214</v>
      </c>
      <c r="M21" s="38">
        <v>26.8</v>
      </c>
      <c r="N21" s="46">
        <f t="shared" si="0"/>
        <v>1</v>
      </c>
      <c r="O21" s="38">
        <f t="shared" si="1"/>
        <v>0</v>
      </c>
      <c r="P21" s="46">
        <f t="shared" si="2"/>
        <v>0</v>
      </c>
      <c r="Q21" s="38">
        <f t="shared" si="3"/>
        <v>0</v>
      </c>
      <c r="R21" s="38">
        <f t="shared" si="4"/>
        <v>18.305092705027104</v>
      </c>
      <c r="S21" s="38"/>
    </row>
    <row r="22" spans="2:19" x14ac:dyDescent="0.25">
      <c r="B22" s="38" t="s">
        <v>56</v>
      </c>
      <c r="C22" s="38">
        <v>0.309</v>
      </c>
      <c r="D22" s="38">
        <v>2021</v>
      </c>
      <c r="E22" s="45">
        <v>0.75329999999999997</v>
      </c>
      <c r="F22" s="46">
        <v>14.472</v>
      </c>
      <c r="G22" s="38">
        <v>0</v>
      </c>
      <c r="H22" s="46">
        <v>353.33</v>
      </c>
      <c r="I22" s="38">
        <v>73.099999999999994</v>
      </c>
      <c r="J22" s="46">
        <v>8</v>
      </c>
      <c r="K22" s="38">
        <v>582</v>
      </c>
      <c r="L22" s="47">
        <v>34807200</v>
      </c>
      <c r="M22" s="38">
        <v>28</v>
      </c>
      <c r="N22" s="46">
        <f t="shared" si="0"/>
        <v>1</v>
      </c>
      <c r="O22" s="38">
        <f t="shared" si="1"/>
        <v>0</v>
      </c>
      <c r="P22" s="46">
        <f t="shared" si="2"/>
        <v>0</v>
      </c>
      <c r="Q22" s="38">
        <f t="shared" si="3"/>
        <v>0</v>
      </c>
      <c r="R22" s="38">
        <f t="shared" si="4"/>
        <v>17.365334819896287</v>
      </c>
      <c r="S22" s="38"/>
    </row>
    <row r="23" spans="2:19" x14ac:dyDescent="0.25">
      <c r="B23" s="38" t="s">
        <v>57</v>
      </c>
      <c r="C23" s="38">
        <v>0.34699999999999998</v>
      </c>
      <c r="D23" s="38">
        <v>2021</v>
      </c>
      <c r="E23" s="45">
        <v>0.44169999999999998</v>
      </c>
      <c r="F23" s="46">
        <v>24.853999999999999</v>
      </c>
      <c r="G23" s="38">
        <v>2</v>
      </c>
      <c r="H23" s="46">
        <v>370.67</v>
      </c>
      <c r="I23" s="38">
        <v>75.599999999999994</v>
      </c>
      <c r="J23" s="46">
        <v>6</v>
      </c>
      <c r="K23" s="38">
        <v>5183</v>
      </c>
      <c r="L23" s="47">
        <v>58404333</v>
      </c>
      <c r="M23" s="38">
        <v>27.3</v>
      </c>
      <c r="N23" s="46">
        <f t="shared" si="0"/>
        <v>1</v>
      </c>
      <c r="O23" s="38">
        <f t="shared" si="1"/>
        <v>0</v>
      </c>
      <c r="P23" s="46">
        <f t="shared" si="2"/>
        <v>0</v>
      </c>
      <c r="Q23" s="38">
        <f t="shared" si="3"/>
        <v>0</v>
      </c>
      <c r="R23" s="38">
        <f t="shared" si="4"/>
        <v>17.882900640251606</v>
      </c>
      <c r="S23" s="38"/>
    </row>
    <row r="24" spans="2:19" x14ac:dyDescent="0.25">
      <c r="B24" s="38" t="s">
        <v>58</v>
      </c>
      <c r="C24" s="38">
        <v>0.30599999999999999</v>
      </c>
      <c r="D24" s="38">
        <v>2021</v>
      </c>
      <c r="E24" s="45">
        <v>0.71830000000000005</v>
      </c>
      <c r="F24" s="46">
        <v>13.612</v>
      </c>
      <c r="G24" s="38">
        <v>1</v>
      </c>
      <c r="H24" s="46">
        <v>365</v>
      </c>
      <c r="I24" s="38">
        <v>70.8</v>
      </c>
      <c r="J24" s="46">
        <v>8</v>
      </c>
      <c r="K24" s="38">
        <v>596</v>
      </c>
      <c r="L24" s="47">
        <v>56215800</v>
      </c>
      <c r="M24" s="38">
        <v>27.4</v>
      </c>
      <c r="N24" s="46">
        <f t="shared" si="0"/>
        <v>1</v>
      </c>
      <c r="O24" s="38">
        <f t="shared" si="1"/>
        <v>0</v>
      </c>
      <c r="P24" s="46">
        <f t="shared" si="2"/>
        <v>0</v>
      </c>
      <c r="Q24" s="38">
        <f t="shared" si="3"/>
        <v>0</v>
      </c>
      <c r="R24" s="38">
        <f t="shared" si="4"/>
        <v>17.844708414141852</v>
      </c>
      <c r="S24" s="38"/>
    </row>
    <row r="25" spans="2:19" x14ac:dyDescent="0.25">
      <c r="B25" s="38" t="s">
        <v>59</v>
      </c>
      <c r="C25" s="38">
        <v>0.33800000000000002</v>
      </c>
      <c r="D25" s="38">
        <v>2021</v>
      </c>
      <c r="E25" s="45">
        <v>0.71499999999999997</v>
      </c>
      <c r="F25" s="46">
        <v>25.536999999999999</v>
      </c>
      <c r="G25" s="38">
        <v>3</v>
      </c>
      <c r="H25" s="46">
        <v>357.67</v>
      </c>
      <c r="I25" s="38">
        <v>73.599999999999994</v>
      </c>
      <c r="J25" s="46">
        <v>0</v>
      </c>
      <c r="K25" s="38">
        <v>38</v>
      </c>
      <c r="L25" s="47">
        <v>90764300</v>
      </c>
      <c r="M25" s="38">
        <v>26.8</v>
      </c>
      <c r="N25" s="46">
        <f t="shared" si="0"/>
        <v>1</v>
      </c>
      <c r="O25" s="38">
        <f t="shared" si="1"/>
        <v>0</v>
      </c>
      <c r="P25" s="46">
        <f t="shared" si="2"/>
        <v>0</v>
      </c>
      <c r="Q25" s="38">
        <f t="shared" si="3"/>
        <v>0</v>
      </c>
      <c r="R25" s="38">
        <f t="shared" si="4"/>
        <v>18.323776594453054</v>
      </c>
      <c r="S25" s="38"/>
    </row>
    <row r="26" spans="2:19" x14ac:dyDescent="0.25">
      <c r="B26" s="38" t="s">
        <v>60</v>
      </c>
      <c r="C26" s="38">
        <v>0.316</v>
      </c>
      <c r="D26" s="38">
        <v>2021</v>
      </c>
      <c r="E26" s="45">
        <v>0.73329999999999995</v>
      </c>
      <c r="F26" s="46">
        <v>14.316000000000001</v>
      </c>
      <c r="G26" s="38">
        <v>0</v>
      </c>
      <c r="H26" s="46">
        <v>353.33</v>
      </c>
      <c r="I26" s="38">
        <v>75.8</v>
      </c>
      <c r="J26" s="46">
        <v>8</v>
      </c>
      <c r="K26" s="38">
        <v>750</v>
      </c>
      <c r="L26" s="47">
        <v>54188000</v>
      </c>
      <c r="M26" s="38">
        <v>27.5</v>
      </c>
      <c r="N26" s="46">
        <f t="shared" si="0"/>
        <v>1</v>
      </c>
      <c r="O26" s="38">
        <f t="shared" si="1"/>
        <v>0</v>
      </c>
      <c r="P26" s="46">
        <f t="shared" si="2"/>
        <v>0</v>
      </c>
      <c r="Q26" s="38">
        <f t="shared" si="3"/>
        <v>0</v>
      </c>
      <c r="R26" s="38">
        <f t="shared" si="4"/>
        <v>17.807970039682765</v>
      </c>
      <c r="S26" s="38"/>
    </row>
    <row r="27" spans="2:19" x14ac:dyDescent="0.25">
      <c r="B27" s="38" t="s">
        <v>61</v>
      </c>
      <c r="C27" s="38">
        <v>0.31900000000000001</v>
      </c>
      <c r="D27" s="38">
        <v>2021</v>
      </c>
      <c r="E27" s="45">
        <v>0.59670000000000001</v>
      </c>
      <c r="F27" s="46">
        <v>18.667000000000002</v>
      </c>
      <c r="G27" s="38">
        <v>1</v>
      </c>
      <c r="H27" s="46">
        <v>353.33</v>
      </c>
      <c r="I27" s="38">
        <v>74.8</v>
      </c>
      <c r="J27" s="46">
        <v>6</v>
      </c>
      <c r="K27" s="38">
        <v>160</v>
      </c>
      <c r="L27" s="47">
        <v>120655595</v>
      </c>
      <c r="M27" s="38">
        <v>27.7</v>
      </c>
      <c r="N27" s="46">
        <f t="shared" si="0"/>
        <v>1</v>
      </c>
      <c r="O27" s="38">
        <f t="shared" si="1"/>
        <v>0</v>
      </c>
      <c r="P27" s="46">
        <f t="shared" si="2"/>
        <v>0</v>
      </c>
      <c r="Q27" s="38">
        <f t="shared" si="3"/>
        <v>0</v>
      </c>
      <c r="R27" s="38">
        <f t="shared" si="4"/>
        <v>18.60845072276862</v>
      </c>
      <c r="S27" s="38"/>
    </row>
    <row r="28" spans="2:19" x14ac:dyDescent="0.25">
      <c r="B28" s="38" t="s">
        <v>62</v>
      </c>
      <c r="C28" s="38">
        <v>0.33900000000000002</v>
      </c>
      <c r="D28" s="38">
        <v>2021</v>
      </c>
      <c r="E28" s="48">
        <v>0.56999999999999995</v>
      </c>
      <c r="F28" s="46">
        <v>34.625</v>
      </c>
      <c r="G28" s="38">
        <v>3</v>
      </c>
      <c r="H28" s="46">
        <v>353.33</v>
      </c>
      <c r="I28" s="38">
        <v>71.400000000000006</v>
      </c>
      <c r="J28" s="46">
        <v>5</v>
      </c>
      <c r="K28" s="38">
        <v>267</v>
      </c>
      <c r="L28" s="47">
        <v>118543681</v>
      </c>
      <c r="M28" s="38">
        <v>27.4</v>
      </c>
      <c r="N28" s="46">
        <f t="shared" si="0"/>
        <v>1</v>
      </c>
      <c r="O28" s="38">
        <f t="shared" si="1"/>
        <v>0</v>
      </c>
      <c r="P28" s="46">
        <f t="shared" si="2"/>
        <v>0</v>
      </c>
      <c r="Q28" s="38">
        <f t="shared" si="3"/>
        <v>0</v>
      </c>
      <c r="R28" s="38">
        <f t="shared" si="4"/>
        <v>18.590792066651016</v>
      </c>
      <c r="S28" s="38"/>
    </row>
    <row r="29" spans="2:19" x14ac:dyDescent="0.25">
      <c r="B29" s="38" t="s">
        <v>63</v>
      </c>
      <c r="C29" s="38">
        <v>0.29199999999999998</v>
      </c>
      <c r="D29" s="38">
        <v>2021</v>
      </c>
      <c r="E29" s="45">
        <v>0.68669999999999998</v>
      </c>
      <c r="F29" s="46">
        <v>7.9329999999999998</v>
      </c>
      <c r="G29" s="38">
        <v>0</v>
      </c>
      <c r="H29" s="46">
        <v>358.33</v>
      </c>
      <c r="I29" s="38">
        <v>72.599999999999994</v>
      </c>
      <c r="J29" s="46">
        <v>0</v>
      </c>
      <c r="K29" s="38">
        <v>15</v>
      </c>
      <c r="L29" s="47">
        <v>28839875</v>
      </c>
      <c r="M29" s="38">
        <v>27.2</v>
      </c>
      <c r="N29" s="46">
        <f t="shared" si="0"/>
        <v>1</v>
      </c>
      <c r="O29" s="38">
        <f t="shared" si="1"/>
        <v>0</v>
      </c>
      <c r="P29" s="46">
        <f t="shared" si="2"/>
        <v>0</v>
      </c>
      <c r="Q29" s="38">
        <f t="shared" si="3"/>
        <v>0</v>
      </c>
      <c r="R29" s="38">
        <f t="shared" si="4"/>
        <v>17.177269536113656</v>
      </c>
      <c r="S29" s="38"/>
    </row>
    <row r="30" spans="2:19" x14ac:dyDescent="0.25">
      <c r="B30" s="38" t="s">
        <v>64</v>
      </c>
      <c r="C30" s="38">
        <v>0.30499999999999999</v>
      </c>
      <c r="D30" s="38">
        <v>2021</v>
      </c>
      <c r="E30" s="45">
        <v>0.76500000000000001</v>
      </c>
      <c r="F30" s="46">
        <v>22.521999999999998</v>
      </c>
      <c r="G30" s="38">
        <v>0</v>
      </c>
      <c r="H30" s="46">
        <v>358.33</v>
      </c>
      <c r="I30" s="38">
        <v>75.400000000000006</v>
      </c>
      <c r="J30" s="46">
        <v>0</v>
      </c>
      <c r="K30" s="38">
        <v>593</v>
      </c>
      <c r="L30" s="47">
        <v>69730700</v>
      </c>
      <c r="M30" s="38">
        <v>27.1</v>
      </c>
      <c r="N30" s="46">
        <f t="shared" si="0"/>
        <v>1</v>
      </c>
      <c r="O30" s="38">
        <f t="shared" si="1"/>
        <v>0</v>
      </c>
      <c r="P30" s="46">
        <f t="shared" si="2"/>
        <v>0</v>
      </c>
      <c r="Q30" s="38">
        <f t="shared" si="3"/>
        <v>0</v>
      </c>
      <c r="R30" s="38">
        <f t="shared" si="4"/>
        <v>18.060151237867586</v>
      </c>
      <c r="S30" s="38"/>
    </row>
    <row r="31" spans="2:19" x14ac:dyDescent="0.25">
      <c r="B31" s="38" t="s">
        <v>65</v>
      </c>
      <c r="C31" s="38">
        <v>0.318</v>
      </c>
      <c r="D31" s="38">
        <v>2021</v>
      </c>
      <c r="E31" s="45">
        <v>0.70499999999999996</v>
      </c>
      <c r="F31" s="46">
        <v>16.376999999999999</v>
      </c>
      <c r="G31" s="38">
        <v>0</v>
      </c>
      <c r="H31" s="46">
        <v>357.33</v>
      </c>
      <c r="I31" s="38">
        <v>72.400000000000006</v>
      </c>
      <c r="J31" s="46">
        <v>8</v>
      </c>
      <c r="K31" s="38">
        <v>812</v>
      </c>
      <c r="L31" s="47">
        <v>66734667</v>
      </c>
      <c r="M31" s="38">
        <v>26.8</v>
      </c>
      <c r="N31" s="46">
        <f t="shared" si="0"/>
        <v>1</v>
      </c>
      <c r="O31" s="38">
        <f t="shared" si="1"/>
        <v>0</v>
      </c>
      <c r="P31" s="46">
        <f t="shared" si="2"/>
        <v>0</v>
      </c>
      <c r="Q31" s="38">
        <f t="shared" si="3"/>
        <v>0</v>
      </c>
      <c r="R31" s="38">
        <f t="shared" si="4"/>
        <v>18.016235120992572</v>
      </c>
      <c r="S31" s="38"/>
    </row>
    <row r="32" spans="2:19" x14ac:dyDescent="0.25">
      <c r="B32" s="38" t="s">
        <v>66</v>
      </c>
      <c r="C32" s="38">
        <v>0.31</v>
      </c>
      <c r="D32" s="38">
        <v>2021</v>
      </c>
      <c r="E32" s="45">
        <v>0.70330000000000004</v>
      </c>
      <c r="F32" s="46">
        <v>20.62</v>
      </c>
      <c r="G32" s="38">
        <v>0</v>
      </c>
      <c r="H32" s="46">
        <v>357.67</v>
      </c>
      <c r="I32" s="38">
        <v>73</v>
      </c>
      <c r="J32" s="46">
        <v>8</v>
      </c>
      <c r="K32" s="38">
        <v>54</v>
      </c>
      <c r="L32" s="47">
        <v>75952947</v>
      </c>
      <c r="M32" s="38">
        <v>27</v>
      </c>
      <c r="N32" s="46">
        <f t="shared" si="0"/>
        <v>1</v>
      </c>
      <c r="O32" s="38">
        <f t="shared" si="1"/>
        <v>0</v>
      </c>
      <c r="P32" s="46">
        <f t="shared" si="2"/>
        <v>0</v>
      </c>
      <c r="Q32" s="38">
        <f t="shared" si="3"/>
        <v>0</v>
      </c>
      <c r="R32" s="38">
        <f t="shared" si="4"/>
        <v>18.145624588096602</v>
      </c>
      <c r="S32" s="38"/>
    </row>
    <row r="33" spans="2:19" x14ac:dyDescent="0.25">
      <c r="B33" s="38" t="s">
        <v>67</v>
      </c>
      <c r="C33" s="38">
        <v>0.314</v>
      </c>
      <c r="D33" s="38">
        <v>2021</v>
      </c>
      <c r="E33" s="48">
        <v>0.69</v>
      </c>
      <c r="F33" s="46">
        <v>24.498000000000001</v>
      </c>
      <c r="G33" s="38">
        <v>6</v>
      </c>
      <c r="H33" s="46">
        <v>346.67</v>
      </c>
      <c r="I33" s="38">
        <v>72.400000000000006</v>
      </c>
      <c r="J33" s="46">
        <v>7</v>
      </c>
      <c r="K33" s="38">
        <v>54</v>
      </c>
      <c r="L33" s="47">
        <v>140354647</v>
      </c>
      <c r="M33" s="38">
        <v>26.7</v>
      </c>
      <c r="N33" s="46">
        <f t="shared" si="0"/>
        <v>1</v>
      </c>
      <c r="O33" s="38">
        <f t="shared" si="1"/>
        <v>0</v>
      </c>
      <c r="P33" s="46">
        <f t="shared" si="2"/>
        <v>0</v>
      </c>
      <c r="Q33" s="38">
        <f t="shared" si="3"/>
        <v>0</v>
      </c>
      <c r="R33" s="38">
        <f t="shared" si="4"/>
        <v>18.759682970305978</v>
      </c>
      <c r="S33" s="38"/>
    </row>
    <row r="34" spans="2:19" x14ac:dyDescent="0.25">
      <c r="B34" s="38" t="s">
        <v>68</v>
      </c>
      <c r="C34" s="38">
        <v>0.30499999999999999</v>
      </c>
      <c r="D34" s="38">
        <v>2021</v>
      </c>
      <c r="E34" s="45">
        <v>0.69499999999999995</v>
      </c>
      <c r="F34" s="46">
        <v>8.7669999999999995</v>
      </c>
      <c r="G34" s="38">
        <v>0</v>
      </c>
      <c r="H34" s="46">
        <v>353.33</v>
      </c>
      <c r="I34" s="38">
        <v>69.2</v>
      </c>
      <c r="J34" s="46">
        <v>7</v>
      </c>
      <c r="K34" s="38">
        <v>42</v>
      </c>
      <c r="L34" s="47">
        <v>72587833</v>
      </c>
      <c r="M34" s="38">
        <v>26.8</v>
      </c>
      <c r="N34" s="46">
        <f t="shared" si="0"/>
        <v>1</v>
      </c>
      <c r="O34" s="38">
        <f t="shared" si="1"/>
        <v>0</v>
      </c>
      <c r="P34" s="46">
        <f t="shared" si="2"/>
        <v>0</v>
      </c>
      <c r="Q34" s="38">
        <f t="shared" si="3"/>
        <v>0</v>
      </c>
      <c r="R34" s="38">
        <f t="shared" si="4"/>
        <v>18.10030787621865</v>
      </c>
      <c r="S34" s="38"/>
    </row>
    <row r="35" spans="2:19" x14ac:dyDescent="0.25">
      <c r="B35" s="38" t="s">
        <v>69</v>
      </c>
      <c r="C35" s="38">
        <v>0.318</v>
      </c>
      <c r="D35" s="38">
        <v>2021</v>
      </c>
      <c r="E35" s="48">
        <v>0.70669999999999999</v>
      </c>
      <c r="F35" s="46">
        <v>19.187999999999999</v>
      </c>
      <c r="G35" s="38">
        <v>0</v>
      </c>
      <c r="H35" s="46">
        <v>356.33</v>
      </c>
      <c r="I35" s="38">
        <v>77.599999999999994</v>
      </c>
      <c r="J35" s="46">
        <v>7</v>
      </c>
      <c r="K35" s="38">
        <v>9</v>
      </c>
      <c r="L35" s="47">
        <v>118732462</v>
      </c>
      <c r="M35" s="38">
        <v>27.5</v>
      </c>
      <c r="N35" s="46">
        <f t="shared" si="0"/>
        <v>1</v>
      </c>
      <c r="O35" s="38">
        <f t="shared" si="1"/>
        <v>0</v>
      </c>
      <c r="P35" s="46">
        <f t="shared" si="2"/>
        <v>0</v>
      </c>
      <c r="Q35" s="38">
        <f t="shared" si="3"/>
        <v>0</v>
      </c>
      <c r="R35" s="38">
        <f t="shared" si="4"/>
        <v>18.592383301550964</v>
      </c>
      <c r="S35" s="38"/>
    </row>
    <row r="36" spans="2:19" x14ac:dyDescent="0.25">
      <c r="B36" s="38" t="s">
        <v>70</v>
      </c>
      <c r="C36" s="38">
        <v>0.30499999999999999</v>
      </c>
      <c r="D36" s="38">
        <v>2021</v>
      </c>
      <c r="E36" s="45">
        <v>0.73670000000000002</v>
      </c>
      <c r="F36" s="46">
        <v>10.611000000000001</v>
      </c>
      <c r="G36" s="38">
        <v>0</v>
      </c>
      <c r="H36" s="46">
        <v>351.67</v>
      </c>
      <c r="I36" s="38">
        <v>74.2</v>
      </c>
      <c r="J36" s="46">
        <v>6</v>
      </c>
      <c r="K36" s="38">
        <v>743</v>
      </c>
      <c r="L36" s="47">
        <v>13879000</v>
      </c>
      <c r="M36" s="38">
        <v>27.1</v>
      </c>
      <c r="N36" s="46">
        <f t="shared" si="0"/>
        <v>1</v>
      </c>
      <c r="O36" s="38">
        <f t="shared" si="1"/>
        <v>0</v>
      </c>
      <c r="P36" s="46">
        <f t="shared" si="2"/>
        <v>0</v>
      </c>
      <c r="Q36" s="38">
        <f t="shared" si="3"/>
        <v>0</v>
      </c>
      <c r="R36" s="38">
        <f t="shared" si="4"/>
        <v>16.445887464337975</v>
      </c>
      <c r="S36" s="38"/>
    </row>
    <row r="37" spans="2:19" x14ac:dyDescent="0.25">
      <c r="B37" s="38" t="s">
        <v>71</v>
      </c>
      <c r="C37" s="38">
        <v>0.316</v>
      </c>
      <c r="D37" s="38">
        <v>2021</v>
      </c>
      <c r="E37" s="45">
        <v>0.68500000000000005</v>
      </c>
      <c r="F37" s="46">
        <v>27.061</v>
      </c>
      <c r="G37" s="38">
        <v>0</v>
      </c>
      <c r="H37" s="46">
        <v>353.33</v>
      </c>
      <c r="I37" s="38">
        <v>70.5</v>
      </c>
      <c r="J37" s="46">
        <v>6</v>
      </c>
      <c r="K37" s="38">
        <v>13</v>
      </c>
      <c r="L37" s="47">
        <v>106899218</v>
      </c>
      <c r="M37" s="38">
        <v>27.3</v>
      </c>
      <c r="N37" s="46">
        <f t="shared" si="0"/>
        <v>1</v>
      </c>
      <c r="O37" s="38">
        <f t="shared" si="1"/>
        <v>0</v>
      </c>
      <c r="P37" s="46">
        <f t="shared" si="2"/>
        <v>0</v>
      </c>
      <c r="Q37" s="38">
        <f t="shared" si="3"/>
        <v>0</v>
      </c>
      <c r="R37" s="38">
        <f t="shared" si="4"/>
        <v>18.487397060720621</v>
      </c>
      <c r="S37" s="38"/>
    </row>
    <row r="38" spans="2:19" x14ac:dyDescent="0.25">
      <c r="B38" s="38" t="s">
        <v>72</v>
      </c>
      <c r="C38" s="38">
        <v>0.33400000000000002</v>
      </c>
      <c r="D38" s="38">
        <v>2021</v>
      </c>
      <c r="E38" s="48">
        <v>0.72</v>
      </c>
      <c r="F38" s="46">
        <v>20.734000000000002</v>
      </c>
      <c r="G38" s="38">
        <v>2</v>
      </c>
      <c r="H38" s="46">
        <v>349.33</v>
      </c>
      <c r="I38" s="38">
        <v>64.2</v>
      </c>
      <c r="J38" s="46">
        <v>7</v>
      </c>
      <c r="K38" s="38">
        <v>63</v>
      </c>
      <c r="L38" s="47">
        <v>107989277</v>
      </c>
      <c r="M38" s="38">
        <v>26.3</v>
      </c>
      <c r="N38" s="46">
        <f t="shared" si="0"/>
        <v>1</v>
      </c>
      <c r="O38" s="38">
        <f t="shared" si="1"/>
        <v>0</v>
      </c>
      <c r="P38" s="46">
        <f t="shared" si="2"/>
        <v>0</v>
      </c>
      <c r="Q38" s="38">
        <f t="shared" si="3"/>
        <v>0</v>
      </c>
      <c r="R38" s="38">
        <f t="shared" si="4"/>
        <v>18.497542493122172</v>
      </c>
      <c r="S38" s="38"/>
    </row>
    <row r="39" spans="2:19" x14ac:dyDescent="0.25">
      <c r="B39" s="38" t="s">
        <v>73</v>
      </c>
      <c r="C39" s="38">
        <v>0.28999999999999998</v>
      </c>
      <c r="D39" s="38">
        <v>2021</v>
      </c>
      <c r="E39" s="45">
        <v>0.72499999999999998</v>
      </c>
      <c r="F39" s="46">
        <v>15.012</v>
      </c>
      <c r="G39" s="38">
        <v>0</v>
      </c>
      <c r="H39" s="46">
        <v>354</v>
      </c>
      <c r="I39" s="38">
        <v>66.2</v>
      </c>
      <c r="J39" s="46">
        <v>0</v>
      </c>
      <c r="K39" s="38">
        <v>10</v>
      </c>
      <c r="L39" s="47">
        <v>34453000</v>
      </c>
      <c r="M39" s="38">
        <v>27</v>
      </c>
      <c r="N39" s="46">
        <f t="shared" si="0"/>
        <v>1</v>
      </c>
      <c r="O39" s="38">
        <f t="shared" si="1"/>
        <v>0</v>
      </c>
      <c r="P39" s="46">
        <f t="shared" si="2"/>
        <v>0</v>
      </c>
      <c r="Q39" s="38">
        <f t="shared" si="3"/>
        <v>0</v>
      </c>
      <c r="R39" s="38">
        <f t="shared" si="4"/>
        <v>17.355106634361054</v>
      </c>
      <c r="S39" s="38"/>
    </row>
    <row r="40" spans="2:19" x14ac:dyDescent="0.25">
      <c r="B40" s="38" t="s">
        <v>74</v>
      </c>
      <c r="C40" s="38">
        <v>0.30199999999999999</v>
      </c>
      <c r="D40" s="38">
        <v>2021</v>
      </c>
      <c r="E40" s="45">
        <v>0.74170000000000003</v>
      </c>
      <c r="F40" s="46">
        <v>26.280999999999999</v>
      </c>
      <c r="G40" s="38">
        <v>2</v>
      </c>
      <c r="H40" s="46">
        <v>357</v>
      </c>
      <c r="I40" s="38">
        <v>78.099999999999994</v>
      </c>
      <c r="J40" s="46">
        <v>7</v>
      </c>
      <c r="K40" s="38">
        <v>455</v>
      </c>
      <c r="L40" s="47">
        <v>102561066</v>
      </c>
      <c r="M40" s="38">
        <v>27.3</v>
      </c>
      <c r="N40" s="46">
        <f t="shared" si="0"/>
        <v>1</v>
      </c>
      <c r="O40" s="38">
        <f t="shared" si="1"/>
        <v>0</v>
      </c>
      <c r="P40" s="46">
        <f t="shared" si="2"/>
        <v>0</v>
      </c>
      <c r="Q40" s="38">
        <f t="shared" si="3"/>
        <v>0</v>
      </c>
      <c r="R40" s="38">
        <f t="shared" si="4"/>
        <v>18.445968944998373</v>
      </c>
      <c r="S40" s="38"/>
    </row>
    <row r="41" spans="2:19" x14ac:dyDescent="0.25">
      <c r="B41" s="38" t="s">
        <v>75</v>
      </c>
      <c r="C41" s="38">
        <v>0.32200000000000001</v>
      </c>
      <c r="D41" s="38">
        <v>2021</v>
      </c>
      <c r="E41" s="45">
        <v>0.7167</v>
      </c>
      <c r="F41" s="46">
        <v>9.5129999999999999</v>
      </c>
      <c r="G41" s="38">
        <v>5</v>
      </c>
      <c r="H41" s="46">
        <v>344</v>
      </c>
      <c r="I41" s="38">
        <v>72</v>
      </c>
      <c r="J41" s="46">
        <v>7</v>
      </c>
      <c r="K41" s="38">
        <v>44</v>
      </c>
      <c r="L41" s="47">
        <v>41768366</v>
      </c>
      <c r="M41" s="38">
        <v>27.7</v>
      </c>
      <c r="N41" s="46">
        <f t="shared" si="0"/>
        <v>1</v>
      </c>
      <c r="O41" s="38">
        <f t="shared" si="1"/>
        <v>0</v>
      </c>
      <c r="P41" s="46">
        <f t="shared" si="2"/>
        <v>0</v>
      </c>
      <c r="Q41" s="38">
        <f t="shared" si="3"/>
        <v>0</v>
      </c>
      <c r="R41" s="38">
        <f t="shared" si="4"/>
        <v>17.547649816723272</v>
      </c>
      <c r="S41" s="38"/>
    </row>
    <row r="42" spans="2:19" x14ac:dyDescent="0.25">
      <c r="B42" s="38" t="s">
        <v>76</v>
      </c>
      <c r="C42" s="38">
        <v>0.29899999999999999</v>
      </c>
      <c r="D42" s="38">
        <v>2021</v>
      </c>
      <c r="E42" s="45">
        <v>0.61499999999999999</v>
      </c>
      <c r="F42" s="46">
        <v>26.052</v>
      </c>
      <c r="G42" s="38">
        <v>0</v>
      </c>
      <c r="H42" s="46">
        <v>355.67</v>
      </c>
      <c r="I42" s="38">
        <v>72.900000000000006</v>
      </c>
      <c r="J42" s="46">
        <v>0</v>
      </c>
      <c r="K42" s="38">
        <v>616</v>
      </c>
      <c r="L42" s="47">
        <v>13531500</v>
      </c>
      <c r="M42" s="38">
        <v>27.6</v>
      </c>
      <c r="N42" s="46">
        <f t="shared" si="0"/>
        <v>1</v>
      </c>
      <c r="O42" s="38">
        <f t="shared" si="1"/>
        <v>0</v>
      </c>
      <c r="P42" s="46">
        <f t="shared" si="2"/>
        <v>0</v>
      </c>
      <c r="Q42" s="38">
        <f t="shared" si="3"/>
        <v>0</v>
      </c>
      <c r="R42" s="38">
        <f t="shared" si="4"/>
        <v>16.42053085874694</v>
      </c>
      <c r="S42" s="38"/>
    </row>
    <row r="43" spans="2:19" x14ac:dyDescent="0.25">
      <c r="B43" s="38" t="s">
        <v>77</v>
      </c>
      <c r="C43" s="38">
        <v>0.35</v>
      </c>
      <c r="D43" s="38">
        <v>2021</v>
      </c>
      <c r="E43" s="48">
        <v>0.74</v>
      </c>
      <c r="F43" s="46">
        <v>38.640999999999998</v>
      </c>
      <c r="G43" s="38">
        <v>3</v>
      </c>
      <c r="H43" s="46">
        <v>352</v>
      </c>
      <c r="I43" s="38">
        <v>73.3</v>
      </c>
      <c r="J43" s="46">
        <v>0</v>
      </c>
      <c r="K43" s="38">
        <v>247</v>
      </c>
      <c r="L43" s="47">
        <v>78811570</v>
      </c>
      <c r="M43" s="38">
        <v>27.6</v>
      </c>
      <c r="N43" s="46">
        <f t="shared" si="0"/>
        <v>1</v>
      </c>
      <c r="O43" s="38">
        <f t="shared" si="1"/>
        <v>0</v>
      </c>
      <c r="P43" s="46">
        <f t="shared" si="2"/>
        <v>0</v>
      </c>
      <c r="Q43" s="38">
        <f t="shared" si="3"/>
        <v>0</v>
      </c>
      <c r="R43" s="38">
        <f t="shared" si="4"/>
        <v>18.182570371461185</v>
      </c>
      <c r="S43" s="38"/>
    </row>
    <row r="44" spans="2:19" x14ac:dyDescent="0.25">
      <c r="B44" s="38" t="s">
        <v>78</v>
      </c>
      <c r="C44" s="38">
        <v>0.33200000000000002</v>
      </c>
      <c r="D44" s="38">
        <v>2021</v>
      </c>
      <c r="E44" s="45">
        <v>0.70499999999999996</v>
      </c>
      <c r="F44" s="46">
        <v>18.318999999999999</v>
      </c>
      <c r="G44" s="38">
        <v>0</v>
      </c>
      <c r="H44" s="46">
        <v>356.67</v>
      </c>
      <c r="I44" s="38">
        <v>77.599999999999994</v>
      </c>
      <c r="J44" s="38">
        <v>6</v>
      </c>
      <c r="K44" s="38">
        <v>25</v>
      </c>
      <c r="L44" s="47">
        <v>23927700</v>
      </c>
      <c r="M44" s="38">
        <v>26.7</v>
      </c>
      <c r="N44" s="46">
        <f t="shared" si="0"/>
        <v>1</v>
      </c>
      <c r="O44" s="38">
        <f t="shared" si="1"/>
        <v>0</v>
      </c>
      <c r="P44" s="46">
        <f t="shared" si="2"/>
        <v>0</v>
      </c>
      <c r="Q44" s="38">
        <f t="shared" si="3"/>
        <v>0</v>
      </c>
      <c r="R44" s="38">
        <f t="shared" si="4"/>
        <v>16.990547341600486</v>
      </c>
      <c r="S44" s="38"/>
    </row>
    <row r="45" spans="2:19" x14ac:dyDescent="0.25">
      <c r="B45" s="38" t="s">
        <v>49</v>
      </c>
      <c r="C45" s="38">
        <v>0.3</v>
      </c>
      <c r="D45" s="38">
        <v>2022</v>
      </c>
      <c r="E45" s="45">
        <v>0.23330000000000001</v>
      </c>
      <c r="F45" s="46">
        <v>19.817</v>
      </c>
      <c r="G45" s="38">
        <v>1</v>
      </c>
      <c r="H45" s="46">
        <v>355.67</v>
      </c>
      <c r="I45" s="38">
        <v>80.8</v>
      </c>
      <c r="J45" s="46">
        <v>0</v>
      </c>
      <c r="K45" s="38">
        <v>1082</v>
      </c>
      <c r="L45" s="47">
        <v>38737700</v>
      </c>
      <c r="M45" s="38">
        <v>27.6</v>
      </c>
      <c r="N45" s="46">
        <f t="shared" si="0"/>
        <v>0</v>
      </c>
      <c r="O45" s="38">
        <f t="shared" si="1"/>
        <v>1</v>
      </c>
      <c r="P45" s="46">
        <f t="shared" si="2"/>
        <v>0</v>
      </c>
      <c r="Q45" s="38">
        <f t="shared" si="3"/>
        <v>0</v>
      </c>
      <c r="R45" s="38">
        <f t="shared" si="4"/>
        <v>17.472323844020604</v>
      </c>
      <c r="S45" s="38"/>
    </row>
    <row r="46" spans="2:19" x14ac:dyDescent="0.25">
      <c r="B46" s="38" t="s">
        <v>50</v>
      </c>
      <c r="C46" s="38">
        <v>0.33600000000000002</v>
      </c>
      <c r="D46" s="38">
        <v>2022</v>
      </c>
      <c r="E46" s="45">
        <v>0.67169999999999996</v>
      </c>
      <c r="F46" s="46">
        <v>38.640999999999998</v>
      </c>
      <c r="G46" s="38">
        <v>8</v>
      </c>
      <c r="H46" s="46">
        <v>353.33</v>
      </c>
      <c r="I46" s="38">
        <v>79.2</v>
      </c>
      <c r="J46" s="46">
        <v>5</v>
      </c>
      <c r="K46" s="38">
        <v>1050</v>
      </c>
      <c r="L46" s="47">
        <v>101435000</v>
      </c>
      <c r="M46" s="38">
        <v>27.5</v>
      </c>
      <c r="N46" s="46">
        <f t="shared" si="0"/>
        <v>0</v>
      </c>
      <c r="O46" s="38">
        <f t="shared" si="1"/>
        <v>1</v>
      </c>
      <c r="P46" s="46">
        <f t="shared" si="2"/>
        <v>0</v>
      </c>
      <c r="Q46" s="38">
        <f t="shared" si="3"/>
        <v>0</v>
      </c>
      <c r="R46" s="38">
        <f t="shared" si="4"/>
        <v>18.434928757217566</v>
      </c>
      <c r="S46" s="38"/>
    </row>
    <row r="47" spans="2:19" x14ac:dyDescent="0.25">
      <c r="B47" s="38" t="s">
        <v>51</v>
      </c>
      <c r="C47" s="38">
        <v>0.30299999999999999</v>
      </c>
      <c r="D47" s="38">
        <v>2022</v>
      </c>
      <c r="E47" s="45">
        <v>0.72330000000000005</v>
      </c>
      <c r="F47" s="46">
        <v>17.542999999999999</v>
      </c>
      <c r="G47" s="38">
        <v>1</v>
      </c>
      <c r="H47" s="46">
        <v>350.33</v>
      </c>
      <c r="I47" s="38">
        <v>76.400000000000006</v>
      </c>
      <c r="J47" s="46">
        <v>7</v>
      </c>
      <c r="K47" s="38">
        <v>130</v>
      </c>
      <c r="L47" s="47">
        <v>14512500</v>
      </c>
      <c r="M47" s="38">
        <v>27.4</v>
      </c>
      <c r="N47" s="46">
        <f t="shared" ref="N47:N78" si="5">IF(D47=2021,1,0)</f>
        <v>0</v>
      </c>
      <c r="O47" s="38">
        <f t="shared" ref="O47:O78" si="6">IF(D47=2022,1,0)</f>
        <v>1</v>
      </c>
      <c r="P47" s="46">
        <f t="shared" ref="P47:P78" si="7">IF(D47=2023,1,0)</f>
        <v>0</v>
      </c>
      <c r="Q47" s="38">
        <f t="shared" ref="Q47:Q78" si="8">IF(D47=2024,1,0)</f>
        <v>0</v>
      </c>
      <c r="R47" s="38">
        <f t="shared" ref="R47:R78" si="9">LN(L47)</f>
        <v>16.490520904988283</v>
      </c>
      <c r="S47" s="38"/>
    </row>
    <row r="48" spans="2:19" x14ac:dyDescent="0.25">
      <c r="B48" s="38" t="s">
        <v>52</v>
      </c>
      <c r="C48" s="38">
        <v>0.33500000000000002</v>
      </c>
      <c r="D48" s="38">
        <v>2022</v>
      </c>
      <c r="E48" s="48">
        <v>0.72</v>
      </c>
      <c r="F48" s="46">
        <v>32.408000000000001</v>
      </c>
      <c r="G48" s="38">
        <v>1</v>
      </c>
      <c r="H48" s="46">
        <v>334</v>
      </c>
      <c r="I48" s="38">
        <v>69.5</v>
      </c>
      <c r="J48" s="46">
        <v>7</v>
      </c>
      <c r="K48" s="38">
        <v>20</v>
      </c>
      <c r="L48" s="47">
        <v>92266800</v>
      </c>
      <c r="M48" s="38">
        <v>27.2</v>
      </c>
      <c r="N48" s="46">
        <f t="shared" si="5"/>
        <v>0</v>
      </c>
      <c r="O48" s="38">
        <f t="shared" si="6"/>
        <v>1</v>
      </c>
      <c r="P48" s="46">
        <f t="shared" si="7"/>
        <v>0</v>
      </c>
      <c r="Q48" s="38">
        <f t="shared" si="8"/>
        <v>0</v>
      </c>
      <c r="R48" s="38">
        <f t="shared" si="9"/>
        <v>18.34019493812534</v>
      </c>
      <c r="S48" s="38"/>
    </row>
    <row r="49" spans="2:19" x14ac:dyDescent="0.25">
      <c r="B49" s="38" t="s">
        <v>53</v>
      </c>
      <c r="C49" s="38">
        <v>0.314</v>
      </c>
      <c r="D49" s="38">
        <v>2022</v>
      </c>
      <c r="E49" s="48">
        <v>0.75</v>
      </c>
      <c r="F49" s="46">
        <v>32.305</v>
      </c>
      <c r="G49" s="38">
        <v>0</v>
      </c>
      <c r="H49" s="46">
        <v>368.67</v>
      </c>
      <c r="I49" s="38">
        <v>70.2</v>
      </c>
      <c r="J49" s="46">
        <v>9</v>
      </c>
      <c r="K49" s="38">
        <v>596</v>
      </c>
      <c r="L49" s="47">
        <v>76741500</v>
      </c>
      <c r="M49" s="38">
        <v>27.5</v>
      </c>
      <c r="N49" s="46">
        <f t="shared" si="5"/>
        <v>0</v>
      </c>
      <c r="O49" s="38">
        <f t="shared" si="6"/>
        <v>1</v>
      </c>
      <c r="P49" s="46">
        <f t="shared" si="7"/>
        <v>0</v>
      </c>
      <c r="Q49" s="38">
        <f t="shared" si="8"/>
        <v>0</v>
      </c>
      <c r="R49" s="38">
        <f t="shared" si="9"/>
        <v>18.155953189112768</v>
      </c>
      <c r="S49" s="38"/>
    </row>
    <row r="50" spans="2:19" x14ac:dyDescent="0.25">
      <c r="B50" s="38" t="s">
        <v>54</v>
      </c>
      <c r="C50" s="38">
        <v>0.30399999999999999</v>
      </c>
      <c r="D50" s="38">
        <v>2022</v>
      </c>
      <c r="E50" s="45">
        <v>0.75170000000000003</v>
      </c>
      <c r="F50" s="46">
        <v>24.704000000000001</v>
      </c>
      <c r="G50" s="38">
        <v>0</v>
      </c>
      <c r="H50" s="46">
        <v>355</v>
      </c>
      <c r="I50" s="38">
        <v>71.599999999999994</v>
      </c>
      <c r="J50" s="46">
        <v>8</v>
      </c>
      <c r="K50" s="38">
        <v>596</v>
      </c>
      <c r="L50" s="47">
        <v>109734001</v>
      </c>
      <c r="M50" s="38">
        <v>26.9</v>
      </c>
      <c r="N50" s="46">
        <f t="shared" si="5"/>
        <v>0</v>
      </c>
      <c r="O50" s="38">
        <f t="shared" si="6"/>
        <v>1</v>
      </c>
      <c r="P50" s="46">
        <f t="shared" si="7"/>
        <v>0</v>
      </c>
      <c r="Q50" s="38">
        <f t="shared" si="8"/>
        <v>0</v>
      </c>
      <c r="R50" s="38">
        <f t="shared" si="9"/>
        <v>18.513569822527714</v>
      </c>
      <c r="S50" s="38"/>
    </row>
    <row r="51" spans="2:19" x14ac:dyDescent="0.25">
      <c r="B51" s="38" t="s">
        <v>55</v>
      </c>
      <c r="C51" s="38">
        <v>0.316</v>
      </c>
      <c r="D51" s="38">
        <v>2022</v>
      </c>
      <c r="E51" s="48">
        <v>0.75</v>
      </c>
      <c r="F51" s="46">
        <v>17.446999999999999</v>
      </c>
      <c r="G51" s="38">
        <v>0</v>
      </c>
      <c r="H51" s="46">
        <v>351.67</v>
      </c>
      <c r="I51" s="38">
        <v>77.900000000000006</v>
      </c>
      <c r="J51" s="46">
        <v>6</v>
      </c>
      <c r="K51" s="38">
        <v>683</v>
      </c>
      <c r="L51" s="47">
        <v>59157500</v>
      </c>
      <c r="M51" s="38">
        <v>27</v>
      </c>
      <c r="N51" s="46">
        <f t="shared" si="5"/>
        <v>0</v>
      </c>
      <c r="O51" s="38">
        <f t="shared" si="6"/>
        <v>1</v>
      </c>
      <c r="P51" s="46">
        <f t="shared" si="7"/>
        <v>0</v>
      </c>
      <c r="Q51" s="38">
        <f t="shared" si="8"/>
        <v>0</v>
      </c>
      <c r="R51" s="38">
        <f t="shared" si="9"/>
        <v>17.895713936631342</v>
      </c>
      <c r="S51" s="38"/>
    </row>
    <row r="52" spans="2:19" x14ac:dyDescent="0.25">
      <c r="B52" s="38" t="s">
        <v>56</v>
      </c>
      <c r="C52" s="38">
        <v>0.30199999999999999</v>
      </c>
      <c r="D52" s="38">
        <v>2022</v>
      </c>
      <c r="E52" s="45">
        <v>0.75329999999999997</v>
      </c>
      <c r="F52" s="46">
        <v>17.05</v>
      </c>
      <c r="G52" s="38">
        <v>1</v>
      </c>
      <c r="H52" s="46">
        <v>353.33</v>
      </c>
      <c r="I52" s="38">
        <v>70.8</v>
      </c>
      <c r="J52" s="46">
        <v>8</v>
      </c>
      <c r="K52" s="38">
        <v>582</v>
      </c>
      <c r="L52" s="47">
        <v>38857700</v>
      </c>
      <c r="M52" s="38">
        <v>28.3</v>
      </c>
      <c r="N52" s="46">
        <f t="shared" si="5"/>
        <v>0</v>
      </c>
      <c r="O52" s="38">
        <f t="shared" si="6"/>
        <v>1</v>
      </c>
      <c r="P52" s="46">
        <f t="shared" si="7"/>
        <v>0</v>
      </c>
      <c r="Q52" s="38">
        <f t="shared" si="8"/>
        <v>0</v>
      </c>
      <c r="R52" s="38">
        <f t="shared" si="9"/>
        <v>17.475416813337461</v>
      </c>
      <c r="S52" s="38"/>
    </row>
    <row r="53" spans="2:19" x14ac:dyDescent="0.25">
      <c r="B53" s="38" t="s">
        <v>57</v>
      </c>
      <c r="C53" s="38">
        <v>0.34799999999999998</v>
      </c>
      <c r="D53" s="38">
        <v>2022</v>
      </c>
      <c r="E53" s="45">
        <v>0.44169999999999998</v>
      </c>
      <c r="F53" s="46">
        <v>32.466999999999999</v>
      </c>
      <c r="G53" s="38">
        <v>0</v>
      </c>
      <c r="H53" s="46">
        <v>370.67</v>
      </c>
      <c r="I53" s="38">
        <v>75.400000000000006</v>
      </c>
      <c r="J53" s="46">
        <v>6</v>
      </c>
      <c r="K53" s="38">
        <v>5183</v>
      </c>
      <c r="L53" s="47">
        <v>80097166</v>
      </c>
      <c r="M53" s="38">
        <v>27.2</v>
      </c>
      <c r="N53" s="46">
        <f t="shared" si="5"/>
        <v>0</v>
      </c>
      <c r="O53" s="38">
        <f t="shared" si="6"/>
        <v>1</v>
      </c>
      <c r="P53" s="46">
        <f t="shared" si="7"/>
        <v>0</v>
      </c>
      <c r="Q53" s="38">
        <f t="shared" si="8"/>
        <v>0</v>
      </c>
      <c r="R53" s="38">
        <f t="shared" si="9"/>
        <v>18.19875103063864</v>
      </c>
      <c r="S53" s="38"/>
    </row>
    <row r="54" spans="2:19" x14ac:dyDescent="0.25">
      <c r="B54" s="38" t="s">
        <v>58</v>
      </c>
      <c r="C54" s="38">
        <v>0.28000000000000003</v>
      </c>
      <c r="D54" s="38">
        <v>2022</v>
      </c>
      <c r="E54" s="45">
        <v>0.71830000000000005</v>
      </c>
      <c r="F54" s="46">
        <v>19.634</v>
      </c>
      <c r="G54" s="38">
        <v>0</v>
      </c>
      <c r="H54" s="46">
        <v>365</v>
      </c>
      <c r="I54" s="38">
        <v>73.3</v>
      </c>
      <c r="J54" s="46">
        <v>8</v>
      </c>
      <c r="K54" s="38">
        <v>596</v>
      </c>
      <c r="L54" s="47">
        <v>88741100</v>
      </c>
      <c r="M54" s="38">
        <v>27.1</v>
      </c>
      <c r="N54" s="46">
        <f t="shared" si="5"/>
        <v>0</v>
      </c>
      <c r="O54" s="38">
        <f t="shared" si="6"/>
        <v>1</v>
      </c>
      <c r="P54" s="46">
        <f t="shared" si="7"/>
        <v>0</v>
      </c>
      <c r="Q54" s="38">
        <f t="shared" si="8"/>
        <v>0</v>
      </c>
      <c r="R54" s="38">
        <f t="shared" si="9"/>
        <v>18.301233699601113</v>
      </c>
      <c r="S54" s="38"/>
    </row>
    <row r="55" spans="2:19" x14ac:dyDescent="0.25">
      <c r="B55" s="38" t="s">
        <v>59</v>
      </c>
      <c r="C55" s="38">
        <v>0.33800000000000002</v>
      </c>
      <c r="D55" s="38">
        <v>2022</v>
      </c>
      <c r="E55" s="45">
        <v>0.71499999999999997</v>
      </c>
      <c r="F55" s="46">
        <v>33.197000000000003</v>
      </c>
      <c r="G55" s="38">
        <v>4</v>
      </c>
      <c r="H55" s="46">
        <v>357.67</v>
      </c>
      <c r="I55" s="38">
        <v>73</v>
      </c>
      <c r="J55" s="46">
        <v>0</v>
      </c>
      <c r="K55" s="38">
        <v>38</v>
      </c>
      <c r="L55" s="47">
        <v>114557100</v>
      </c>
      <c r="M55" s="38">
        <v>27</v>
      </c>
      <c r="N55" s="46">
        <f t="shared" si="5"/>
        <v>0</v>
      </c>
      <c r="O55" s="38">
        <f t="shared" si="6"/>
        <v>1</v>
      </c>
      <c r="P55" s="46">
        <f t="shared" si="7"/>
        <v>0</v>
      </c>
      <c r="Q55" s="38">
        <f t="shared" si="8"/>
        <v>0</v>
      </c>
      <c r="R55" s="38">
        <f t="shared" si="9"/>
        <v>18.556583946610388</v>
      </c>
      <c r="S55" s="38"/>
    </row>
    <row r="56" spans="2:19" x14ac:dyDescent="0.25">
      <c r="B56" s="38" t="s">
        <v>60</v>
      </c>
      <c r="C56" s="38">
        <v>0.313</v>
      </c>
      <c r="D56" s="38">
        <v>2022</v>
      </c>
      <c r="E56" s="45">
        <v>0.73329999999999995</v>
      </c>
      <c r="F56" s="46">
        <v>15.974</v>
      </c>
      <c r="G56" s="38">
        <v>0.5</v>
      </c>
      <c r="H56" s="46">
        <v>353.33</v>
      </c>
      <c r="I56" s="38">
        <v>77.400000000000006</v>
      </c>
      <c r="J56" s="46">
        <v>8</v>
      </c>
      <c r="K56" s="38">
        <v>750</v>
      </c>
      <c r="L56" s="47">
        <v>42357400</v>
      </c>
      <c r="M56" s="38">
        <v>27.9</v>
      </c>
      <c r="N56" s="46">
        <f t="shared" si="5"/>
        <v>0</v>
      </c>
      <c r="O56" s="38">
        <f t="shared" si="6"/>
        <v>1</v>
      </c>
      <c r="P56" s="46">
        <f t="shared" si="7"/>
        <v>0</v>
      </c>
      <c r="Q56" s="38">
        <f t="shared" si="8"/>
        <v>0</v>
      </c>
      <c r="R56" s="38">
        <f t="shared" si="9"/>
        <v>17.561653698154622</v>
      </c>
      <c r="S56" s="38"/>
    </row>
    <row r="57" spans="2:19" x14ac:dyDescent="0.25">
      <c r="B57" s="38" t="s">
        <v>61</v>
      </c>
      <c r="C57" s="38">
        <v>0.315</v>
      </c>
      <c r="D57" s="38">
        <v>2022</v>
      </c>
      <c r="E57" s="45">
        <v>0.59670000000000001</v>
      </c>
      <c r="F57" s="46">
        <v>30.338999999999999</v>
      </c>
      <c r="G57" s="38">
        <v>0</v>
      </c>
      <c r="H57" s="46">
        <v>353.33</v>
      </c>
      <c r="I57" s="38">
        <v>76.8</v>
      </c>
      <c r="J57" s="46">
        <v>6</v>
      </c>
      <c r="K57" s="38">
        <v>160</v>
      </c>
      <c r="L57" s="47">
        <v>104537095</v>
      </c>
      <c r="M57" s="38">
        <v>27.5</v>
      </c>
      <c r="N57" s="46">
        <f t="shared" si="5"/>
        <v>0</v>
      </c>
      <c r="O57" s="38">
        <f t="shared" si="6"/>
        <v>1</v>
      </c>
      <c r="P57" s="46">
        <f t="shared" si="7"/>
        <v>0</v>
      </c>
      <c r="Q57" s="38">
        <f t="shared" si="8"/>
        <v>0</v>
      </c>
      <c r="R57" s="38">
        <f t="shared" si="9"/>
        <v>18.465052542456593</v>
      </c>
      <c r="S57" s="38"/>
    </row>
    <row r="58" spans="2:19" x14ac:dyDescent="0.25">
      <c r="B58" s="38" t="s">
        <v>62</v>
      </c>
      <c r="C58" s="38">
        <v>0.34200000000000003</v>
      </c>
      <c r="D58" s="38">
        <v>2022</v>
      </c>
      <c r="E58" s="48">
        <v>0.56999999999999995</v>
      </c>
      <c r="F58" s="46">
        <v>47.670999999999999</v>
      </c>
      <c r="G58" s="38">
        <v>4</v>
      </c>
      <c r="H58" s="46">
        <v>353.33</v>
      </c>
      <c r="I58" s="38">
        <v>74</v>
      </c>
      <c r="J58" s="46">
        <v>5</v>
      </c>
      <c r="K58" s="38">
        <v>267</v>
      </c>
      <c r="L58" s="47">
        <v>149139593</v>
      </c>
      <c r="M58" s="38">
        <v>27.7</v>
      </c>
      <c r="N58" s="46">
        <f t="shared" si="5"/>
        <v>0</v>
      </c>
      <c r="O58" s="38">
        <f t="shared" si="6"/>
        <v>1</v>
      </c>
      <c r="P58" s="46">
        <f t="shared" si="7"/>
        <v>0</v>
      </c>
      <c r="Q58" s="38">
        <f t="shared" si="8"/>
        <v>0</v>
      </c>
      <c r="R58" s="38">
        <f t="shared" si="9"/>
        <v>18.820393291096718</v>
      </c>
      <c r="S58" s="38"/>
    </row>
    <row r="59" spans="2:19" x14ac:dyDescent="0.25">
      <c r="B59" s="38" t="s">
        <v>63</v>
      </c>
      <c r="C59" s="38">
        <v>0.29899999999999999</v>
      </c>
      <c r="D59" s="38">
        <v>2022</v>
      </c>
      <c r="E59" s="45">
        <v>0.68669999999999998</v>
      </c>
      <c r="F59" s="46">
        <v>11.202999999999999</v>
      </c>
      <c r="G59" s="38">
        <v>0</v>
      </c>
      <c r="H59" s="46">
        <v>358.33</v>
      </c>
      <c r="I59" s="38">
        <v>72.2</v>
      </c>
      <c r="J59" s="46">
        <v>0</v>
      </c>
      <c r="K59" s="38">
        <v>15</v>
      </c>
      <c r="L59" s="47">
        <v>59528000</v>
      </c>
      <c r="M59" s="38">
        <v>27.3</v>
      </c>
      <c r="N59" s="46">
        <f t="shared" si="5"/>
        <v>0</v>
      </c>
      <c r="O59" s="38">
        <f t="shared" si="6"/>
        <v>1</v>
      </c>
      <c r="P59" s="46">
        <f t="shared" si="7"/>
        <v>0</v>
      </c>
      <c r="Q59" s="38">
        <f t="shared" si="8"/>
        <v>0</v>
      </c>
      <c r="R59" s="38">
        <f t="shared" si="9"/>
        <v>17.901957348059234</v>
      </c>
      <c r="S59" s="38"/>
    </row>
    <row r="60" spans="2:19" x14ac:dyDescent="0.25">
      <c r="B60" s="38" t="s">
        <v>64</v>
      </c>
      <c r="C60" s="38">
        <v>0.32300000000000001</v>
      </c>
      <c r="D60" s="38">
        <v>2022</v>
      </c>
      <c r="E60" s="45">
        <v>0.76500000000000001</v>
      </c>
      <c r="F60" s="46">
        <v>30.155000000000001</v>
      </c>
      <c r="G60" s="38">
        <v>1</v>
      </c>
      <c r="H60" s="46">
        <v>358.33</v>
      </c>
      <c r="I60" s="38">
        <v>73.400000000000006</v>
      </c>
      <c r="J60" s="46">
        <v>0</v>
      </c>
      <c r="K60" s="38">
        <v>593</v>
      </c>
      <c r="L60" s="47">
        <v>79204838</v>
      </c>
      <c r="M60" s="38">
        <v>27.2</v>
      </c>
      <c r="N60" s="46">
        <f t="shared" si="5"/>
        <v>0</v>
      </c>
      <c r="O60" s="38">
        <f t="shared" si="6"/>
        <v>1</v>
      </c>
      <c r="P60" s="46">
        <f t="shared" si="7"/>
        <v>0</v>
      </c>
      <c r="Q60" s="38">
        <f t="shared" si="8"/>
        <v>0</v>
      </c>
      <c r="R60" s="38">
        <f t="shared" si="9"/>
        <v>18.187547940777574</v>
      </c>
      <c r="S60" s="38"/>
    </row>
    <row r="61" spans="2:19" x14ac:dyDescent="0.25">
      <c r="B61" s="38" t="s">
        <v>65</v>
      </c>
      <c r="C61" s="38">
        <v>0.32300000000000001</v>
      </c>
      <c r="D61" s="38">
        <v>2022</v>
      </c>
      <c r="E61" s="45">
        <v>0.70499999999999996</v>
      </c>
      <c r="F61" s="46">
        <v>22.513999999999999</v>
      </c>
      <c r="G61" s="38">
        <v>1</v>
      </c>
      <c r="H61" s="46">
        <v>357.33</v>
      </c>
      <c r="I61" s="38">
        <v>71.2</v>
      </c>
      <c r="J61" s="46">
        <v>8</v>
      </c>
      <c r="K61" s="38">
        <v>812</v>
      </c>
      <c r="L61" s="47">
        <v>90775140</v>
      </c>
      <c r="M61" s="38">
        <v>27.1</v>
      </c>
      <c r="N61" s="46">
        <f t="shared" si="5"/>
        <v>0</v>
      </c>
      <c r="O61" s="38">
        <f t="shared" si="6"/>
        <v>1</v>
      </c>
      <c r="P61" s="46">
        <f t="shared" si="7"/>
        <v>0</v>
      </c>
      <c r="Q61" s="38">
        <f t="shared" si="8"/>
        <v>0</v>
      </c>
      <c r="R61" s="38">
        <f t="shared" si="9"/>
        <v>18.323896017538338</v>
      </c>
      <c r="S61" s="38"/>
    </row>
    <row r="62" spans="2:19" x14ac:dyDescent="0.25">
      <c r="B62" s="38" t="s">
        <v>66</v>
      </c>
      <c r="C62" s="38">
        <v>0.32</v>
      </c>
      <c r="D62" s="38">
        <v>2022</v>
      </c>
      <c r="E62" s="45">
        <v>0.70330000000000004</v>
      </c>
      <c r="F62" s="46">
        <v>33.308</v>
      </c>
      <c r="G62" s="38">
        <v>1</v>
      </c>
      <c r="H62" s="46">
        <v>357.67</v>
      </c>
      <c r="I62" s="38">
        <v>73.900000000000006</v>
      </c>
      <c r="J62" s="46">
        <v>8</v>
      </c>
      <c r="K62" s="38">
        <v>54</v>
      </c>
      <c r="L62" s="47">
        <v>116634487</v>
      </c>
      <c r="M62" s="38">
        <v>26.9</v>
      </c>
      <c r="N62" s="46">
        <f t="shared" si="5"/>
        <v>0</v>
      </c>
      <c r="O62" s="38">
        <f t="shared" si="6"/>
        <v>1</v>
      </c>
      <c r="P62" s="46">
        <f t="shared" si="7"/>
        <v>0</v>
      </c>
      <c r="Q62" s="38">
        <f t="shared" si="8"/>
        <v>0</v>
      </c>
      <c r="R62" s="38">
        <f t="shared" si="9"/>
        <v>18.574555560018428</v>
      </c>
      <c r="S62" s="38"/>
    </row>
    <row r="63" spans="2:19" x14ac:dyDescent="0.25">
      <c r="B63" s="38" t="s">
        <v>67</v>
      </c>
      <c r="C63" s="38">
        <v>0.33200000000000002</v>
      </c>
      <c r="D63" s="38">
        <v>2022</v>
      </c>
      <c r="E63" s="48">
        <v>0.69</v>
      </c>
      <c r="F63" s="46">
        <v>40.207000000000001</v>
      </c>
      <c r="G63" s="38">
        <v>0</v>
      </c>
      <c r="H63" s="46">
        <v>346.67</v>
      </c>
      <c r="I63" s="38">
        <v>72.8</v>
      </c>
      <c r="J63" s="46">
        <v>7</v>
      </c>
      <c r="K63" s="38">
        <v>54</v>
      </c>
      <c r="L63" s="47">
        <v>167440714</v>
      </c>
      <c r="M63" s="38">
        <v>26.9</v>
      </c>
      <c r="N63" s="46">
        <f t="shared" si="5"/>
        <v>0</v>
      </c>
      <c r="O63" s="38">
        <f t="shared" si="6"/>
        <v>1</v>
      </c>
      <c r="P63" s="46">
        <f t="shared" si="7"/>
        <v>0</v>
      </c>
      <c r="Q63" s="38">
        <f t="shared" si="8"/>
        <v>0</v>
      </c>
      <c r="R63" s="38">
        <f t="shared" si="9"/>
        <v>18.936139900306973</v>
      </c>
      <c r="S63" s="38"/>
    </row>
    <row r="64" spans="2:19" x14ac:dyDescent="0.25">
      <c r="B64" s="38" t="s">
        <v>68</v>
      </c>
      <c r="C64" s="38">
        <v>0.26900000000000002</v>
      </c>
      <c r="D64" s="38">
        <v>2022</v>
      </c>
      <c r="E64" s="45">
        <v>0.69499999999999995</v>
      </c>
      <c r="F64" s="46">
        <v>9.9730000000000008</v>
      </c>
      <c r="G64" s="38">
        <v>1</v>
      </c>
      <c r="H64" s="46">
        <v>353.33</v>
      </c>
      <c r="I64" s="38">
        <v>70.599999999999994</v>
      </c>
      <c r="J64" s="46">
        <v>7</v>
      </c>
      <c r="K64" s="38">
        <v>42</v>
      </c>
      <c r="L64" s="47">
        <v>17435800</v>
      </c>
      <c r="M64" s="38">
        <v>26.9</v>
      </c>
      <c r="N64" s="46">
        <f t="shared" si="5"/>
        <v>0</v>
      </c>
      <c r="O64" s="38">
        <f t="shared" si="6"/>
        <v>1</v>
      </c>
      <c r="P64" s="46">
        <f t="shared" si="7"/>
        <v>0</v>
      </c>
      <c r="Q64" s="38">
        <f t="shared" si="8"/>
        <v>0</v>
      </c>
      <c r="R64" s="38">
        <f t="shared" si="9"/>
        <v>16.674036121753872</v>
      </c>
      <c r="S64" s="38"/>
    </row>
    <row r="65" spans="2:19" x14ac:dyDescent="0.25">
      <c r="B65" s="38" t="s">
        <v>69</v>
      </c>
      <c r="C65" s="38">
        <v>0.33100000000000002</v>
      </c>
      <c r="D65" s="38">
        <v>2022</v>
      </c>
      <c r="E65" s="48">
        <v>0.70669999999999999</v>
      </c>
      <c r="F65" s="46">
        <v>28.459</v>
      </c>
      <c r="G65" s="38">
        <v>1</v>
      </c>
      <c r="H65" s="46">
        <v>356.33</v>
      </c>
      <c r="I65" s="38">
        <v>76.599999999999994</v>
      </c>
      <c r="J65" s="46">
        <v>7</v>
      </c>
      <c r="K65" s="38">
        <v>9</v>
      </c>
      <c r="L65" s="47">
        <v>121418562</v>
      </c>
      <c r="M65" s="38">
        <v>27.7</v>
      </c>
      <c r="N65" s="46">
        <f t="shared" si="5"/>
        <v>0</v>
      </c>
      <c r="O65" s="38">
        <f t="shared" si="6"/>
        <v>1</v>
      </c>
      <c r="P65" s="46">
        <f t="shared" si="7"/>
        <v>0</v>
      </c>
      <c r="Q65" s="38">
        <f t="shared" si="8"/>
        <v>0</v>
      </c>
      <c r="R65" s="38">
        <f t="shared" si="9"/>
        <v>18.6147543244075</v>
      </c>
      <c r="S65" s="38"/>
    </row>
    <row r="66" spans="2:19" x14ac:dyDescent="0.25">
      <c r="B66" s="38" t="s">
        <v>70</v>
      </c>
      <c r="C66" s="38">
        <v>0.29599999999999999</v>
      </c>
      <c r="D66" s="38">
        <v>2022</v>
      </c>
      <c r="E66" s="45">
        <v>0.73670000000000002</v>
      </c>
      <c r="F66" s="46">
        <v>15.523999999999999</v>
      </c>
      <c r="G66" s="38">
        <v>1</v>
      </c>
      <c r="H66" s="46">
        <v>351.67</v>
      </c>
      <c r="I66" s="38">
        <v>73.900000000000006</v>
      </c>
      <c r="J66" s="46">
        <v>6</v>
      </c>
      <c r="K66" s="38">
        <v>743</v>
      </c>
      <c r="L66" s="47">
        <v>31728400</v>
      </c>
      <c r="M66" s="38">
        <v>27.8</v>
      </c>
      <c r="N66" s="46">
        <f t="shared" si="5"/>
        <v>0</v>
      </c>
      <c r="O66" s="38">
        <f t="shared" si="6"/>
        <v>1</v>
      </c>
      <c r="P66" s="46">
        <f t="shared" si="7"/>
        <v>0</v>
      </c>
      <c r="Q66" s="38">
        <f t="shared" si="8"/>
        <v>0</v>
      </c>
      <c r="R66" s="38">
        <f t="shared" si="9"/>
        <v>17.272722736823113</v>
      </c>
      <c r="S66" s="38"/>
    </row>
    <row r="67" spans="2:19" x14ac:dyDescent="0.25">
      <c r="B67" s="38" t="s">
        <v>71</v>
      </c>
      <c r="C67" s="38">
        <v>0.29699999999999999</v>
      </c>
      <c r="D67" s="38">
        <v>2022</v>
      </c>
      <c r="E67" s="45">
        <v>0.68500000000000005</v>
      </c>
      <c r="F67" s="46">
        <v>36.930999999999997</v>
      </c>
      <c r="G67" s="38">
        <v>0</v>
      </c>
      <c r="H67" s="46">
        <v>353.33</v>
      </c>
      <c r="I67" s="38">
        <v>71.7</v>
      </c>
      <c r="J67" s="46">
        <v>6</v>
      </c>
      <c r="K67" s="38">
        <v>13</v>
      </c>
      <c r="L67" s="47">
        <v>111585019</v>
      </c>
      <c r="M67" s="38">
        <v>27.3</v>
      </c>
      <c r="N67" s="46">
        <f t="shared" si="5"/>
        <v>0</v>
      </c>
      <c r="O67" s="38">
        <f t="shared" si="6"/>
        <v>1</v>
      </c>
      <c r="P67" s="46">
        <f t="shared" si="7"/>
        <v>0</v>
      </c>
      <c r="Q67" s="38">
        <f t="shared" si="8"/>
        <v>0</v>
      </c>
      <c r="R67" s="38">
        <f t="shared" si="9"/>
        <v>18.530297360549458</v>
      </c>
      <c r="S67" s="38"/>
    </row>
    <row r="68" spans="2:19" x14ac:dyDescent="0.25">
      <c r="B68" s="38" t="s">
        <v>72</v>
      </c>
      <c r="C68" s="38">
        <v>0.315</v>
      </c>
      <c r="D68" s="38">
        <v>2022</v>
      </c>
      <c r="E68" s="48">
        <v>0.72</v>
      </c>
      <c r="F68" s="46">
        <v>30.65</v>
      </c>
      <c r="G68" s="38">
        <v>3</v>
      </c>
      <c r="H68" s="46">
        <v>349.33</v>
      </c>
      <c r="I68" s="38">
        <v>64.400000000000006</v>
      </c>
      <c r="J68" s="46">
        <v>7</v>
      </c>
      <c r="K68" s="38">
        <v>63</v>
      </c>
      <c r="L68" s="47">
        <v>91382500</v>
      </c>
      <c r="M68" s="38">
        <v>26.5</v>
      </c>
      <c r="N68" s="46">
        <f t="shared" si="5"/>
        <v>0</v>
      </c>
      <c r="O68" s="38">
        <f t="shared" si="6"/>
        <v>1</v>
      </c>
      <c r="P68" s="46">
        <f t="shared" si="7"/>
        <v>0</v>
      </c>
      <c r="Q68" s="38">
        <f t="shared" si="8"/>
        <v>0</v>
      </c>
      <c r="R68" s="38">
        <f t="shared" si="9"/>
        <v>18.330564552009257</v>
      </c>
      <c r="S68" s="38"/>
    </row>
    <row r="69" spans="2:19" x14ac:dyDescent="0.25">
      <c r="B69" s="38" t="s">
        <v>73</v>
      </c>
      <c r="C69" s="38">
        <v>0.30299999999999999</v>
      </c>
      <c r="D69" s="38">
        <v>2022</v>
      </c>
      <c r="E69" s="45">
        <v>0.72499999999999998</v>
      </c>
      <c r="F69" s="46">
        <v>28.59</v>
      </c>
      <c r="G69" s="38">
        <v>1</v>
      </c>
      <c r="H69" s="46">
        <v>354</v>
      </c>
      <c r="I69" s="38">
        <v>63.8</v>
      </c>
      <c r="J69" s="46">
        <v>0</v>
      </c>
      <c r="K69" s="38">
        <v>10</v>
      </c>
      <c r="L69" s="47">
        <v>68748614</v>
      </c>
      <c r="M69" s="38">
        <v>26.8</v>
      </c>
      <c r="N69" s="46">
        <f t="shared" si="5"/>
        <v>0</v>
      </c>
      <c r="O69" s="38">
        <f t="shared" si="6"/>
        <v>1</v>
      </c>
      <c r="P69" s="46">
        <f t="shared" si="7"/>
        <v>0</v>
      </c>
      <c r="Q69" s="38">
        <f t="shared" si="8"/>
        <v>0</v>
      </c>
      <c r="R69" s="38">
        <f t="shared" si="9"/>
        <v>18.045967134307741</v>
      </c>
      <c r="S69" s="38"/>
    </row>
    <row r="70" spans="2:19" x14ac:dyDescent="0.25">
      <c r="B70" s="38" t="s">
        <v>74</v>
      </c>
      <c r="C70" s="38">
        <v>0.32800000000000001</v>
      </c>
      <c r="D70" s="38">
        <v>2022</v>
      </c>
      <c r="E70" s="45">
        <v>0.74170000000000003</v>
      </c>
      <c r="F70" s="46">
        <v>40.994</v>
      </c>
      <c r="G70" s="38">
        <v>0</v>
      </c>
      <c r="H70" s="46">
        <v>357</v>
      </c>
      <c r="I70" s="38">
        <v>79.7</v>
      </c>
      <c r="J70" s="46">
        <v>7</v>
      </c>
      <c r="K70" s="38">
        <v>455</v>
      </c>
      <c r="L70" s="47">
        <v>92500066</v>
      </c>
      <c r="M70" s="38">
        <v>26.9</v>
      </c>
      <c r="N70" s="46">
        <f t="shared" si="5"/>
        <v>0</v>
      </c>
      <c r="O70" s="38">
        <f t="shared" si="6"/>
        <v>1</v>
      </c>
      <c r="P70" s="46">
        <f t="shared" si="7"/>
        <v>0</v>
      </c>
      <c r="Q70" s="38">
        <f t="shared" si="8"/>
        <v>0</v>
      </c>
      <c r="R70" s="38">
        <f t="shared" si="9"/>
        <v>18.342719915995911</v>
      </c>
      <c r="S70" s="38"/>
    </row>
    <row r="71" spans="2:19" x14ac:dyDescent="0.25">
      <c r="B71" s="38" t="s">
        <v>75</v>
      </c>
      <c r="C71" s="38">
        <v>0.30599999999999999</v>
      </c>
      <c r="D71" s="38">
        <v>2022</v>
      </c>
      <c r="E71" s="45">
        <v>0.7167</v>
      </c>
      <c r="F71" s="46">
        <v>13.927</v>
      </c>
      <c r="G71" s="38">
        <v>6</v>
      </c>
      <c r="H71" s="46">
        <v>344</v>
      </c>
      <c r="I71" s="38">
        <v>72</v>
      </c>
      <c r="J71" s="46">
        <v>7</v>
      </c>
      <c r="K71" s="38">
        <v>44</v>
      </c>
      <c r="L71" s="47">
        <v>59058813</v>
      </c>
      <c r="M71" s="38">
        <v>27.8</v>
      </c>
      <c r="N71" s="46">
        <f t="shared" si="5"/>
        <v>0</v>
      </c>
      <c r="O71" s="38">
        <f t="shared" si="6"/>
        <v>1</v>
      </c>
      <c r="P71" s="46">
        <f t="shared" si="7"/>
        <v>0</v>
      </c>
      <c r="Q71" s="38">
        <f t="shared" si="8"/>
        <v>0</v>
      </c>
      <c r="R71" s="38">
        <f t="shared" si="9"/>
        <v>17.894044335872863</v>
      </c>
      <c r="S71" s="38"/>
    </row>
    <row r="72" spans="2:19" x14ac:dyDescent="0.25">
      <c r="B72" s="38" t="s">
        <v>76</v>
      </c>
      <c r="C72" s="38">
        <v>0.31</v>
      </c>
      <c r="D72" s="38">
        <v>2022</v>
      </c>
      <c r="E72" s="45">
        <v>0.61499999999999999</v>
      </c>
      <c r="F72" s="46">
        <v>24.831</v>
      </c>
      <c r="G72" s="38">
        <v>1</v>
      </c>
      <c r="H72" s="46">
        <v>355.67</v>
      </c>
      <c r="I72" s="38">
        <v>75.2</v>
      </c>
      <c r="J72" s="46">
        <v>0</v>
      </c>
      <c r="K72" s="38">
        <v>616</v>
      </c>
      <c r="L72" s="47">
        <v>88193000</v>
      </c>
      <c r="M72" s="38">
        <v>27.5</v>
      </c>
      <c r="N72" s="46">
        <f t="shared" si="5"/>
        <v>0</v>
      </c>
      <c r="O72" s="38">
        <f t="shared" si="6"/>
        <v>1</v>
      </c>
      <c r="P72" s="46">
        <f t="shared" si="7"/>
        <v>0</v>
      </c>
      <c r="Q72" s="38">
        <f t="shared" si="8"/>
        <v>0</v>
      </c>
      <c r="R72" s="38">
        <f t="shared" si="9"/>
        <v>18.295038152748081</v>
      </c>
      <c r="S72" s="38"/>
    </row>
    <row r="73" spans="2:19" x14ac:dyDescent="0.25">
      <c r="B73" s="38" t="s">
        <v>77</v>
      </c>
      <c r="C73" s="38">
        <v>0.33100000000000002</v>
      </c>
      <c r="D73" s="38">
        <v>2022</v>
      </c>
      <c r="E73" s="48">
        <v>0.74</v>
      </c>
      <c r="F73" s="46">
        <v>32.762999999999998</v>
      </c>
      <c r="G73" s="38">
        <v>4</v>
      </c>
      <c r="H73" s="46">
        <v>352</v>
      </c>
      <c r="I73" s="38">
        <v>70.2</v>
      </c>
      <c r="J73" s="46">
        <v>0</v>
      </c>
      <c r="K73" s="38">
        <v>247</v>
      </c>
      <c r="L73" s="47">
        <v>84350487</v>
      </c>
      <c r="M73" s="38">
        <v>27.4</v>
      </c>
      <c r="N73" s="46">
        <f t="shared" si="5"/>
        <v>0</v>
      </c>
      <c r="O73" s="38">
        <f t="shared" si="6"/>
        <v>1</v>
      </c>
      <c r="P73" s="46">
        <f t="shared" si="7"/>
        <v>0</v>
      </c>
      <c r="Q73" s="38">
        <f t="shared" si="8"/>
        <v>0</v>
      </c>
      <c r="R73" s="38">
        <f t="shared" si="9"/>
        <v>18.25049114050212</v>
      </c>
      <c r="S73" s="38"/>
    </row>
    <row r="74" spans="2:19" x14ac:dyDescent="0.25">
      <c r="B74" s="38" t="s">
        <v>78</v>
      </c>
      <c r="C74" s="38">
        <v>0.29799999999999999</v>
      </c>
      <c r="D74" s="38">
        <v>2022</v>
      </c>
      <c r="E74" s="45">
        <v>0.70499999999999996</v>
      </c>
      <c r="F74" s="46">
        <v>25.016999999999999</v>
      </c>
      <c r="G74" s="38">
        <v>1</v>
      </c>
      <c r="H74" s="46">
        <v>356.67</v>
      </c>
      <c r="I74" s="38">
        <v>76.5</v>
      </c>
      <c r="J74" s="38">
        <v>6</v>
      </c>
      <c r="K74" s="38">
        <v>25</v>
      </c>
      <c r="L74" s="47">
        <v>34439700</v>
      </c>
      <c r="M74" s="38">
        <v>27.1</v>
      </c>
      <c r="N74" s="46">
        <f t="shared" si="5"/>
        <v>0</v>
      </c>
      <c r="O74" s="38">
        <f t="shared" si="6"/>
        <v>1</v>
      </c>
      <c r="P74" s="46">
        <f t="shared" si="7"/>
        <v>0</v>
      </c>
      <c r="Q74" s="38">
        <f t="shared" si="8"/>
        <v>0</v>
      </c>
      <c r="R74" s="38">
        <f t="shared" si="9"/>
        <v>17.354720526684471</v>
      </c>
      <c r="S74" s="38"/>
    </row>
    <row r="75" spans="2:19" x14ac:dyDescent="0.25">
      <c r="B75" s="38" t="s">
        <v>49</v>
      </c>
      <c r="C75" s="38">
        <v>0.32600000000000001</v>
      </c>
      <c r="D75" s="38">
        <v>2023</v>
      </c>
      <c r="E75" s="45">
        <v>0.23330000000000001</v>
      </c>
      <c r="F75" s="46">
        <v>24.212</v>
      </c>
      <c r="G75" s="38">
        <v>2</v>
      </c>
      <c r="H75" s="46">
        <v>355.67</v>
      </c>
      <c r="I75" s="38">
        <v>79.099999999999994</v>
      </c>
      <c r="J75" s="46">
        <v>0</v>
      </c>
      <c r="K75" s="38">
        <v>1082</v>
      </c>
      <c r="L75" s="47">
        <v>56367871</v>
      </c>
      <c r="M75" s="38">
        <v>27.8</v>
      </c>
      <c r="N75" s="46">
        <f t="shared" si="5"/>
        <v>0</v>
      </c>
      <c r="O75" s="38">
        <f t="shared" si="6"/>
        <v>0</v>
      </c>
      <c r="P75" s="46">
        <f t="shared" si="7"/>
        <v>1</v>
      </c>
      <c r="Q75" s="38">
        <f t="shared" si="8"/>
        <v>0</v>
      </c>
      <c r="R75" s="38">
        <f t="shared" si="9"/>
        <v>17.847409891028036</v>
      </c>
      <c r="S75" s="38"/>
    </row>
    <row r="76" spans="2:19" x14ac:dyDescent="0.25">
      <c r="B76" s="38" t="s">
        <v>50</v>
      </c>
      <c r="C76" s="38">
        <v>0.36499999999999999</v>
      </c>
      <c r="D76" s="38">
        <v>2023</v>
      </c>
      <c r="E76" s="45">
        <v>0.67169999999999996</v>
      </c>
      <c r="F76" s="46">
        <v>39.401000000000003</v>
      </c>
      <c r="G76" s="38">
        <v>9</v>
      </c>
      <c r="H76" s="46">
        <v>353.33</v>
      </c>
      <c r="I76" s="38">
        <v>79.7</v>
      </c>
      <c r="J76" s="46">
        <v>5</v>
      </c>
      <c r="K76" s="38">
        <v>1050</v>
      </c>
      <c r="L76" s="47">
        <v>112410000</v>
      </c>
      <c r="M76" s="38">
        <v>27.3</v>
      </c>
      <c r="N76" s="46">
        <f t="shared" si="5"/>
        <v>0</v>
      </c>
      <c r="O76" s="38">
        <f t="shared" si="6"/>
        <v>0</v>
      </c>
      <c r="P76" s="46">
        <f t="shared" si="7"/>
        <v>1</v>
      </c>
      <c r="Q76" s="38">
        <f t="shared" si="8"/>
        <v>0</v>
      </c>
      <c r="R76" s="38">
        <f t="shared" si="9"/>
        <v>18.537663459437979</v>
      </c>
      <c r="S76" s="38"/>
    </row>
    <row r="77" spans="2:19" x14ac:dyDescent="0.25">
      <c r="B77" s="38" t="s">
        <v>51</v>
      </c>
      <c r="C77" s="38">
        <v>0.314</v>
      </c>
      <c r="D77" s="38">
        <v>2023</v>
      </c>
      <c r="E77" s="45">
        <v>0.72330000000000005</v>
      </c>
      <c r="F77" s="46">
        <v>23.911000000000001</v>
      </c>
      <c r="G77" s="38">
        <v>2</v>
      </c>
      <c r="H77" s="46">
        <v>350.33</v>
      </c>
      <c r="I77" s="38">
        <v>75.8</v>
      </c>
      <c r="J77" s="46">
        <v>7</v>
      </c>
      <c r="K77" s="38">
        <v>130</v>
      </c>
      <c r="L77" s="47">
        <v>58411300</v>
      </c>
      <c r="M77" s="38">
        <v>27.6</v>
      </c>
      <c r="N77" s="46">
        <f t="shared" si="5"/>
        <v>0</v>
      </c>
      <c r="O77" s="38">
        <f t="shared" si="6"/>
        <v>0</v>
      </c>
      <c r="P77" s="46">
        <f t="shared" si="7"/>
        <v>1</v>
      </c>
      <c r="Q77" s="38">
        <f t="shared" si="8"/>
        <v>0</v>
      </c>
      <c r="R77" s="38">
        <f t="shared" si="9"/>
        <v>17.883019922231757</v>
      </c>
      <c r="S77" s="38"/>
    </row>
    <row r="78" spans="2:19" x14ac:dyDescent="0.25">
      <c r="B78" s="38" t="s">
        <v>52</v>
      </c>
      <c r="C78" s="38">
        <v>0.34399999999999997</v>
      </c>
      <c r="D78" s="38">
        <v>2023</v>
      </c>
      <c r="E78" s="48">
        <v>0.72</v>
      </c>
      <c r="F78" s="46">
        <v>32.988999999999997</v>
      </c>
      <c r="G78" s="38">
        <v>2</v>
      </c>
      <c r="H78" s="46">
        <v>334</v>
      </c>
      <c r="I78" s="38">
        <v>66.5</v>
      </c>
      <c r="J78" s="46">
        <v>7</v>
      </c>
      <c r="K78" s="38">
        <v>20</v>
      </c>
      <c r="L78" s="47">
        <v>92732682</v>
      </c>
      <c r="M78" s="38">
        <v>26.9</v>
      </c>
      <c r="N78" s="46">
        <f t="shared" si="5"/>
        <v>0</v>
      </c>
      <c r="O78" s="38">
        <f t="shared" si="6"/>
        <v>0</v>
      </c>
      <c r="P78" s="46">
        <f t="shared" si="7"/>
        <v>1</v>
      </c>
      <c r="Q78" s="38">
        <f t="shared" si="8"/>
        <v>0</v>
      </c>
      <c r="R78" s="38">
        <f t="shared" si="9"/>
        <v>18.345231525036901</v>
      </c>
      <c r="S78" s="38"/>
    </row>
    <row r="79" spans="2:19" x14ac:dyDescent="0.25">
      <c r="B79" s="38" t="s">
        <v>53</v>
      </c>
      <c r="C79" s="38">
        <v>0.33400000000000002</v>
      </c>
      <c r="D79" s="38">
        <v>2023</v>
      </c>
      <c r="E79" s="48">
        <v>0.75</v>
      </c>
      <c r="F79" s="46">
        <v>34.261000000000003</v>
      </c>
      <c r="G79" s="38">
        <v>1</v>
      </c>
      <c r="H79" s="46">
        <v>368.67</v>
      </c>
      <c r="I79" s="38">
        <v>67.8</v>
      </c>
      <c r="J79" s="46">
        <v>9</v>
      </c>
      <c r="K79" s="38">
        <v>596</v>
      </c>
      <c r="L79" s="47">
        <v>86073500</v>
      </c>
      <c r="M79" s="38">
        <v>27.7</v>
      </c>
      <c r="N79" s="46">
        <f t="shared" ref="N79:N110" si="10">IF(D79=2021,1,0)</f>
        <v>0</v>
      </c>
      <c r="O79" s="38">
        <f t="shared" ref="O79:O110" si="11">IF(D79=2022,1,0)</f>
        <v>0</v>
      </c>
      <c r="P79" s="46">
        <f t="shared" ref="P79:P110" si="12">IF(D79=2023,1,0)</f>
        <v>1</v>
      </c>
      <c r="Q79" s="38">
        <f t="shared" ref="Q79:Q110" si="13">IF(D79=2024,1,0)</f>
        <v>0</v>
      </c>
      <c r="R79" s="38">
        <f t="shared" ref="R79:R110" si="14">LN(L79)</f>
        <v>18.270712140374222</v>
      </c>
      <c r="S79" s="38"/>
    </row>
    <row r="80" spans="2:19" x14ac:dyDescent="0.25">
      <c r="B80" s="38" t="s">
        <v>54</v>
      </c>
      <c r="C80" s="38">
        <v>0.29199999999999998</v>
      </c>
      <c r="D80" s="38">
        <v>2023</v>
      </c>
      <c r="E80" s="45">
        <v>0.75170000000000003</v>
      </c>
      <c r="F80" s="46">
        <v>21.405000000000001</v>
      </c>
      <c r="G80" s="38">
        <v>1</v>
      </c>
      <c r="H80" s="46">
        <v>355</v>
      </c>
      <c r="I80" s="38">
        <v>70.599999999999994</v>
      </c>
      <c r="J80" s="46">
        <v>8</v>
      </c>
      <c r="K80" s="38">
        <v>596</v>
      </c>
      <c r="L80" s="47">
        <v>93061333</v>
      </c>
      <c r="M80" s="38">
        <v>26.7</v>
      </c>
      <c r="N80" s="46">
        <f t="shared" si="10"/>
        <v>0</v>
      </c>
      <c r="O80" s="38">
        <f t="shared" si="11"/>
        <v>0</v>
      </c>
      <c r="P80" s="46">
        <f t="shared" si="12"/>
        <v>1</v>
      </c>
      <c r="Q80" s="38">
        <f t="shared" si="13"/>
        <v>0</v>
      </c>
      <c r="R80" s="38">
        <f t="shared" si="14"/>
        <v>18.348769328370171</v>
      </c>
      <c r="S80" s="38"/>
    </row>
    <row r="81" spans="2:19" x14ac:dyDescent="0.25">
      <c r="B81" s="38" t="s">
        <v>55</v>
      </c>
      <c r="C81" s="38">
        <v>0.32600000000000001</v>
      </c>
      <c r="D81" s="38">
        <v>2023</v>
      </c>
      <c r="E81" s="48">
        <v>0.75</v>
      </c>
      <c r="F81" s="46">
        <v>25.164000000000001</v>
      </c>
      <c r="G81" s="38">
        <v>1</v>
      </c>
      <c r="H81" s="46">
        <v>351.67</v>
      </c>
      <c r="I81" s="38">
        <v>77.599999999999994</v>
      </c>
      <c r="J81" s="46">
        <v>6</v>
      </c>
      <c r="K81" s="38">
        <v>683</v>
      </c>
      <c r="L81" s="47">
        <v>42869000</v>
      </c>
      <c r="M81" s="38">
        <v>28</v>
      </c>
      <c r="N81" s="46">
        <f t="shared" si="10"/>
        <v>0</v>
      </c>
      <c r="O81" s="38">
        <f t="shared" si="11"/>
        <v>0</v>
      </c>
      <c r="P81" s="46">
        <f t="shared" si="12"/>
        <v>1</v>
      </c>
      <c r="Q81" s="38">
        <f t="shared" si="13"/>
        <v>0</v>
      </c>
      <c r="R81" s="38">
        <f t="shared" si="14"/>
        <v>17.573659511966664</v>
      </c>
      <c r="S81" s="38"/>
    </row>
    <row r="82" spans="2:19" x14ac:dyDescent="0.25">
      <c r="B82" s="38" t="s">
        <v>56</v>
      </c>
      <c r="C82" s="38">
        <v>0.3</v>
      </c>
      <c r="D82" s="38">
        <v>2023</v>
      </c>
      <c r="E82" s="45">
        <v>0.75329999999999997</v>
      </c>
      <c r="F82" s="46">
        <v>23.513000000000002</v>
      </c>
      <c r="G82" s="38">
        <v>2</v>
      </c>
      <c r="H82" s="46">
        <v>353.33</v>
      </c>
      <c r="I82" s="38">
        <v>70</v>
      </c>
      <c r="J82" s="46">
        <v>8</v>
      </c>
      <c r="K82" s="38">
        <v>582</v>
      </c>
      <c r="L82" s="47">
        <v>34371529</v>
      </c>
      <c r="M82" s="38">
        <v>27.9</v>
      </c>
      <c r="N82" s="46">
        <f t="shared" si="10"/>
        <v>0</v>
      </c>
      <c r="O82" s="38">
        <f t="shared" si="11"/>
        <v>0</v>
      </c>
      <c r="P82" s="46">
        <f t="shared" si="12"/>
        <v>1</v>
      </c>
      <c r="Q82" s="38">
        <f t="shared" si="13"/>
        <v>0</v>
      </c>
      <c r="R82" s="38">
        <f t="shared" si="14"/>
        <v>17.352739134307281</v>
      </c>
      <c r="S82" s="38"/>
    </row>
    <row r="83" spans="2:19" x14ac:dyDescent="0.25">
      <c r="B83" s="38" t="s">
        <v>57</v>
      </c>
      <c r="C83" s="38">
        <v>0.33500000000000002</v>
      </c>
      <c r="D83" s="38">
        <v>2023</v>
      </c>
      <c r="E83" s="45">
        <v>0.44169999999999998</v>
      </c>
      <c r="F83" s="46">
        <v>32.195999999999998</v>
      </c>
      <c r="G83" s="38">
        <v>1</v>
      </c>
      <c r="H83" s="46">
        <v>370.67</v>
      </c>
      <c r="I83" s="38">
        <v>76.2</v>
      </c>
      <c r="J83" s="46">
        <v>6</v>
      </c>
      <c r="K83" s="38">
        <v>5183</v>
      </c>
      <c r="L83" s="47">
        <v>66509334</v>
      </c>
      <c r="M83" s="38">
        <v>27.1</v>
      </c>
      <c r="N83" s="46">
        <f t="shared" si="10"/>
        <v>0</v>
      </c>
      <c r="O83" s="38">
        <f t="shared" si="11"/>
        <v>0</v>
      </c>
      <c r="P83" s="46">
        <f t="shared" si="12"/>
        <v>1</v>
      </c>
      <c r="Q83" s="38">
        <f t="shared" si="13"/>
        <v>0</v>
      </c>
      <c r="R83" s="38">
        <f t="shared" si="14"/>
        <v>18.01285285667867</v>
      </c>
      <c r="S83" s="38"/>
    </row>
    <row r="84" spans="2:19" x14ac:dyDescent="0.25">
      <c r="B84" s="38" t="s">
        <v>58</v>
      </c>
      <c r="C84" s="38">
        <v>0.30599999999999999</v>
      </c>
      <c r="D84" s="38">
        <v>2023</v>
      </c>
      <c r="E84" s="45">
        <v>0.71830000000000005</v>
      </c>
      <c r="F84" s="46">
        <v>20.946000000000002</v>
      </c>
      <c r="G84" s="38">
        <v>1</v>
      </c>
      <c r="H84" s="46">
        <v>365</v>
      </c>
      <c r="I84" s="38">
        <v>69.8</v>
      </c>
      <c r="J84" s="46">
        <v>8</v>
      </c>
      <c r="K84" s="38">
        <v>596</v>
      </c>
      <c r="L84" s="47">
        <v>92845500</v>
      </c>
      <c r="M84" s="38">
        <v>27.6</v>
      </c>
      <c r="N84" s="46">
        <f t="shared" si="10"/>
        <v>0</v>
      </c>
      <c r="O84" s="38">
        <f t="shared" si="11"/>
        <v>0</v>
      </c>
      <c r="P84" s="46">
        <f t="shared" si="12"/>
        <v>1</v>
      </c>
      <c r="Q84" s="38">
        <f t="shared" si="13"/>
        <v>0</v>
      </c>
      <c r="R84" s="38">
        <f t="shared" si="14"/>
        <v>18.346447379321951</v>
      </c>
      <c r="S84" s="38"/>
    </row>
    <row r="85" spans="2:19" x14ac:dyDescent="0.25">
      <c r="B85" s="38" t="s">
        <v>59</v>
      </c>
      <c r="C85" s="38">
        <v>0.32</v>
      </c>
      <c r="D85" s="38">
        <v>2023</v>
      </c>
      <c r="E85" s="45">
        <v>0.71499999999999997</v>
      </c>
      <c r="F85" s="46">
        <v>37.683</v>
      </c>
      <c r="G85" s="38">
        <v>5</v>
      </c>
      <c r="H85" s="46">
        <v>357.67</v>
      </c>
      <c r="I85" s="38">
        <v>73</v>
      </c>
      <c r="J85" s="46">
        <v>0</v>
      </c>
      <c r="K85" s="38">
        <v>38</v>
      </c>
      <c r="L85" s="47">
        <v>117902033</v>
      </c>
      <c r="M85" s="38">
        <v>27.2</v>
      </c>
      <c r="N85" s="46">
        <f t="shared" si="10"/>
        <v>0</v>
      </c>
      <c r="O85" s="38">
        <f t="shared" si="11"/>
        <v>0</v>
      </c>
      <c r="P85" s="46">
        <f t="shared" si="12"/>
        <v>1</v>
      </c>
      <c r="Q85" s="38">
        <f t="shared" si="13"/>
        <v>0</v>
      </c>
      <c r="R85" s="38">
        <f t="shared" si="14"/>
        <v>18.585364608785564</v>
      </c>
      <c r="S85" s="38"/>
    </row>
    <row r="86" spans="2:19" x14ac:dyDescent="0.25">
      <c r="B86" s="38" t="s">
        <v>60</v>
      </c>
      <c r="C86" s="38">
        <v>0.32400000000000001</v>
      </c>
      <c r="D86" s="38">
        <v>2023</v>
      </c>
      <c r="E86" s="45">
        <v>0.73329999999999995</v>
      </c>
      <c r="F86" s="46">
        <v>16.135999999999999</v>
      </c>
      <c r="G86" s="38">
        <v>1.5</v>
      </c>
      <c r="H86" s="46">
        <v>353.33</v>
      </c>
      <c r="I86" s="38">
        <v>79.3</v>
      </c>
      <c r="J86" s="46">
        <v>8</v>
      </c>
      <c r="K86" s="38">
        <v>750</v>
      </c>
      <c r="L86" s="47">
        <v>30992250</v>
      </c>
      <c r="M86" s="38">
        <v>27.8</v>
      </c>
      <c r="N86" s="46">
        <f t="shared" si="10"/>
        <v>0</v>
      </c>
      <c r="O86" s="38">
        <f t="shared" si="11"/>
        <v>0</v>
      </c>
      <c r="P86" s="46">
        <f t="shared" si="12"/>
        <v>1</v>
      </c>
      <c r="Q86" s="38">
        <f t="shared" si="13"/>
        <v>0</v>
      </c>
      <c r="R86" s="38">
        <f t="shared" si="14"/>
        <v>17.24924773119421</v>
      </c>
      <c r="S86" s="38"/>
    </row>
    <row r="87" spans="2:19" x14ac:dyDescent="0.25">
      <c r="B87" s="38" t="s">
        <v>61</v>
      </c>
      <c r="C87" s="38">
        <v>0.317</v>
      </c>
      <c r="D87" s="38">
        <v>2023</v>
      </c>
      <c r="E87" s="45">
        <v>0.59670000000000001</v>
      </c>
      <c r="F87" s="46">
        <v>32.598999999999997</v>
      </c>
      <c r="G87" s="38">
        <v>1</v>
      </c>
      <c r="H87" s="46">
        <v>353.33</v>
      </c>
      <c r="I87" s="38">
        <v>73.5</v>
      </c>
      <c r="J87" s="46">
        <v>6</v>
      </c>
      <c r="K87" s="38">
        <v>160</v>
      </c>
      <c r="L87" s="47">
        <v>171351428</v>
      </c>
      <c r="M87" s="38">
        <v>27</v>
      </c>
      <c r="N87" s="46">
        <f t="shared" si="10"/>
        <v>0</v>
      </c>
      <c r="O87" s="38">
        <f t="shared" si="11"/>
        <v>0</v>
      </c>
      <c r="P87" s="46">
        <f t="shared" si="12"/>
        <v>1</v>
      </c>
      <c r="Q87" s="38">
        <f t="shared" si="13"/>
        <v>0</v>
      </c>
      <c r="R87" s="38">
        <f t="shared" si="14"/>
        <v>18.959227140069832</v>
      </c>
      <c r="S87" s="38"/>
    </row>
    <row r="88" spans="2:19" x14ac:dyDescent="0.25">
      <c r="B88" s="38" t="s">
        <v>62</v>
      </c>
      <c r="C88" s="38">
        <v>0.34100000000000003</v>
      </c>
      <c r="D88" s="38">
        <v>2023</v>
      </c>
      <c r="E88" s="48">
        <v>0.56999999999999995</v>
      </c>
      <c r="F88" s="46">
        <v>47.371000000000002</v>
      </c>
      <c r="G88" s="38">
        <v>5</v>
      </c>
      <c r="H88" s="46">
        <v>353.33</v>
      </c>
      <c r="I88" s="38">
        <v>70.599999999999994</v>
      </c>
      <c r="J88" s="46">
        <v>5</v>
      </c>
      <c r="K88" s="38">
        <v>267</v>
      </c>
      <c r="L88" s="47">
        <v>113397447</v>
      </c>
      <c r="M88" s="38">
        <v>27.4</v>
      </c>
      <c r="N88" s="46">
        <f t="shared" si="10"/>
        <v>0</v>
      </c>
      <c r="O88" s="38">
        <f t="shared" si="11"/>
        <v>0</v>
      </c>
      <c r="P88" s="46">
        <f t="shared" si="12"/>
        <v>1</v>
      </c>
      <c r="Q88" s="38">
        <f t="shared" si="13"/>
        <v>0</v>
      </c>
      <c r="R88" s="38">
        <f t="shared" si="14"/>
        <v>18.546409435776987</v>
      </c>
      <c r="S88" s="38"/>
    </row>
    <row r="89" spans="2:19" x14ac:dyDescent="0.25">
      <c r="B89" s="38" t="s">
        <v>63</v>
      </c>
      <c r="C89" s="38">
        <v>0.32600000000000001</v>
      </c>
      <c r="D89" s="38">
        <v>2023</v>
      </c>
      <c r="E89" s="45">
        <v>0.68669999999999998</v>
      </c>
      <c r="F89" s="46">
        <v>14.355</v>
      </c>
      <c r="G89" s="38">
        <v>1</v>
      </c>
      <c r="H89" s="46">
        <v>358.33</v>
      </c>
      <c r="I89" s="38">
        <v>73</v>
      </c>
      <c r="J89" s="46">
        <v>0</v>
      </c>
      <c r="K89" s="38">
        <v>15</v>
      </c>
      <c r="L89" s="47">
        <v>76583500</v>
      </c>
      <c r="M89" s="38">
        <v>27.4</v>
      </c>
      <c r="N89" s="46">
        <f t="shared" si="10"/>
        <v>0</v>
      </c>
      <c r="O89" s="38">
        <f t="shared" si="11"/>
        <v>0</v>
      </c>
      <c r="P89" s="46">
        <f t="shared" si="12"/>
        <v>1</v>
      </c>
      <c r="Q89" s="38">
        <f t="shared" si="13"/>
        <v>0</v>
      </c>
      <c r="R89" s="38">
        <f t="shared" si="14"/>
        <v>18.153892206808155</v>
      </c>
      <c r="S89" s="38"/>
    </row>
    <row r="90" spans="2:19" x14ac:dyDescent="0.25">
      <c r="B90" s="38" t="s">
        <v>64</v>
      </c>
      <c r="C90" s="38">
        <v>0.32</v>
      </c>
      <c r="D90" s="38">
        <v>2023</v>
      </c>
      <c r="E90" s="45">
        <v>0.76500000000000001</v>
      </c>
      <c r="F90" s="46">
        <v>31.497</v>
      </c>
      <c r="G90" s="38">
        <v>2</v>
      </c>
      <c r="H90" s="46">
        <v>358.33</v>
      </c>
      <c r="I90" s="38">
        <v>72.2</v>
      </c>
      <c r="J90" s="46">
        <v>0</v>
      </c>
      <c r="K90" s="38">
        <v>593</v>
      </c>
      <c r="L90" s="47">
        <v>84174979</v>
      </c>
      <c r="M90" s="38">
        <v>27.4</v>
      </c>
      <c r="N90" s="46">
        <f t="shared" si="10"/>
        <v>0</v>
      </c>
      <c r="O90" s="38">
        <f t="shared" si="11"/>
        <v>0</v>
      </c>
      <c r="P90" s="46">
        <f t="shared" si="12"/>
        <v>1</v>
      </c>
      <c r="Q90" s="38">
        <f t="shared" si="13"/>
        <v>0</v>
      </c>
      <c r="R90" s="38">
        <f t="shared" si="14"/>
        <v>18.248408273531133</v>
      </c>
      <c r="S90" s="38"/>
    </row>
    <row r="91" spans="2:19" x14ac:dyDescent="0.25">
      <c r="B91" s="38" t="s">
        <v>65</v>
      </c>
      <c r="C91" s="38">
        <v>0.33600000000000002</v>
      </c>
      <c r="D91" s="38">
        <v>2023</v>
      </c>
      <c r="E91" s="45">
        <v>0.70499999999999996</v>
      </c>
      <c r="F91" s="46">
        <v>24.370999999999999</v>
      </c>
      <c r="G91" s="38">
        <v>2</v>
      </c>
      <c r="H91" s="46">
        <v>357.33</v>
      </c>
      <c r="I91" s="38">
        <v>72.099999999999994</v>
      </c>
      <c r="J91" s="46">
        <v>8</v>
      </c>
      <c r="K91" s="38">
        <v>812</v>
      </c>
      <c r="L91" s="47">
        <v>114813490</v>
      </c>
      <c r="M91" s="38">
        <v>27.2</v>
      </c>
      <c r="N91" s="46">
        <f t="shared" si="10"/>
        <v>0</v>
      </c>
      <c r="O91" s="38">
        <f t="shared" si="11"/>
        <v>0</v>
      </c>
      <c r="P91" s="46">
        <f t="shared" si="12"/>
        <v>1</v>
      </c>
      <c r="Q91" s="38">
        <f t="shared" si="13"/>
        <v>0</v>
      </c>
      <c r="R91" s="38">
        <f t="shared" si="14"/>
        <v>18.558819543656934</v>
      </c>
      <c r="S91" s="38"/>
    </row>
    <row r="92" spans="2:19" x14ac:dyDescent="0.25">
      <c r="B92" s="38" t="s">
        <v>66</v>
      </c>
      <c r="C92" s="38">
        <v>0.318</v>
      </c>
      <c r="D92" s="38">
        <v>2023</v>
      </c>
      <c r="E92" s="45">
        <v>0.70330000000000004</v>
      </c>
      <c r="F92" s="46">
        <v>32.994</v>
      </c>
      <c r="G92" s="38">
        <v>2</v>
      </c>
      <c r="H92" s="46">
        <v>357.67</v>
      </c>
      <c r="I92" s="38">
        <v>71.400000000000006</v>
      </c>
      <c r="J92" s="46">
        <v>8</v>
      </c>
      <c r="K92" s="38">
        <v>54</v>
      </c>
      <c r="L92" s="47">
        <v>106327821</v>
      </c>
      <c r="M92" s="38">
        <v>26.9</v>
      </c>
      <c r="N92" s="46">
        <f t="shared" si="10"/>
        <v>0</v>
      </c>
      <c r="O92" s="38">
        <f t="shared" si="11"/>
        <v>0</v>
      </c>
      <c r="P92" s="46">
        <f t="shared" si="12"/>
        <v>1</v>
      </c>
      <c r="Q92" s="38">
        <f t="shared" si="13"/>
        <v>0</v>
      </c>
      <c r="R92" s="38">
        <f t="shared" si="14"/>
        <v>18.482037530611873</v>
      </c>
      <c r="S92" s="38"/>
    </row>
    <row r="93" spans="2:19" x14ac:dyDescent="0.25">
      <c r="B93" s="38" t="s">
        <v>67</v>
      </c>
      <c r="C93" s="38">
        <v>0.308</v>
      </c>
      <c r="D93" s="38">
        <v>2023</v>
      </c>
      <c r="E93" s="48">
        <v>0.69</v>
      </c>
      <c r="F93" s="46">
        <v>40.862000000000002</v>
      </c>
      <c r="G93" s="38">
        <v>1</v>
      </c>
      <c r="H93" s="46">
        <v>346.67</v>
      </c>
      <c r="I93" s="38">
        <v>70.3</v>
      </c>
      <c r="J93" s="46">
        <v>7</v>
      </c>
      <c r="K93" s="38">
        <v>54</v>
      </c>
      <c r="L93" s="47">
        <v>133925000</v>
      </c>
      <c r="M93" s="38">
        <v>26.6</v>
      </c>
      <c r="N93" s="46">
        <f t="shared" si="10"/>
        <v>0</v>
      </c>
      <c r="O93" s="38">
        <f t="shared" si="11"/>
        <v>0</v>
      </c>
      <c r="P93" s="46">
        <f t="shared" si="12"/>
        <v>1</v>
      </c>
      <c r="Q93" s="38">
        <f t="shared" si="13"/>
        <v>0</v>
      </c>
      <c r="R93" s="38">
        <f t="shared" si="14"/>
        <v>18.712790499731298</v>
      </c>
      <c r="S93" s="38"/>
    </row>
    <row r="94" spans="2:19" x14ac:dyDescent="0.25">
      <c r="B94" s="38" t="s">
        <v>68</v>
      </c>
      <c r="C94" s="38">
        <v>0.28599999999999998</v>
      </c>
      <c r="D94" s="38">
        <v>2023</v>
      </c>
      <c r="E94" s="45">
        <v>0.69499999999999995</v>
      </c>
      <c r="F94" s="46">
        <v>10.275</v>
      </c>
      <c r="G94" s="38">
        <v>2</v>
      </c>
      <c r="H94" s="46">
        <v>353.33</v>
      </c>
      <c r="I94" s="38">
        <v>65.900000000000006</v>
      </c>
      <c r="J94" s="46">
        <v>7</v>
      </c>
      <c r="K94" s="38">
        <v>42</v>
      </c>
      <c r="L94" s="47">
        <v>19795000</v>
      </c>
      <c r="M94" s="38">
        <v>27.3</v>
      </c>
      <c r="N94" s="46">
        <f t="shared" si="10"/>
        <v>0</v>
      </c>
      <c r="O94" s="38">
        <f t="shared" si="11"/>
        <v>0</v>
      </c>
      <c r="P94" s="46">
        <f t="shared" si="12"/>
        <v>1</v>
      </c>
      <c r="Q94" s="38">
        <f t="shared" si="13"/>
        <v>0</v>
      </c>
      <c r="R94" s="38">
        <f t="shared" si="14"/>
        <v>16.800939938522369</v>
      </c>
      <c r="S94" s="38"/>
    </row>
    <row r="95" spans="2:19" x14ac:dyDescent="0.25">
      <c r="B95" s="38" t="s">
        <v>69</v>
      </c>
      <c r="C95" s="38">
        <v>0.33900000000000002</v>
      </c>
      <c r="D95" s="38">
        <v>2023</v>
      </c>
      <c r="E95" s="48">
        <v>0.70669999999999999</v>
      </c>
      <c r="F95" s="46">
        <v>38.156999999999996</v>
      </c>
      <c r="G95" s="38">
        <v>2</v>
      </c>
      <c r="H95" s="46">
        <v>356.33</v>
      </c>
      <c r="I95" s="38">
        <v>74.900000000000006</v>
      </c>
      <c r="J95" s="46">
        <v>7</v>
      </c>
      <c r="K95" s="38">
        <v>9</v>
      </c>
      <c r="L95" s="47">
        <v>135824189</v>
      </c>
      <c r="M95" s="38">
        <v>28</v>
      </c>
      <c r="N95" s="46">
        <f t="shared" si="10"/>
        <v>0</v>
      </c>
      <c r="O95" s="38">
        <f t="shared" si="11"/>
        <v>0</v>
      </c>
      <c r="P95" s="46">
        <f t="shared" si="12"/>
        <v>1</v>
      </c>
      <c r="Q95" s="38">
        <f t="shared" si="13"/>
        <v>0</v>
      </c>
      <c r="R95" s="38">
        <f t="shared" si="14"/>
        <v>18.726871879465573</v>
      </c>
      <c r="S95" s="38"/>
    </row>
    <row r="96" spans="2:19" x14ac:dyDescent="0.25">
      <c r="B96" s="38" t="s">
        <v>70</v>
      </c>
      <c r="C96" s="38">
        <v>0.307</v>
      </c>
      <c r="D96" s="38">
        <v>2023</v>
      </c>
      <c r="E96" s="45">
        <v>0.73670000000000002</v>
      </c>
      <c r="F96" s="46">
        <v>20.131</v>
      </c>
      <c r="G96" s="38">
        <v>2</v>
      </c>
      <c r="H96" s="46">
        <v>351.67</v>
      </c>
      <c r="I96" s="38">
        <v>73</v>
      </c>
      <c r="J96" s="46">
        <v>6</v>
      </c>
      <c r="K96" s="38">
        <v>743</v>
      </c>
      <c r="L96" s="47">
        <v>35415000</v>
      </c>
      <c r="M96" s="38">
        <v>28</v>
      </c>
      <c r="N96" s="46">
        <f t="shared" si="10"/>
        <v>0</v>
      </c>
      <c r="O96" s="38">
        <f t="shared" si="11"/>
        <v>0</v>
      </c>
      <c r="P96" s="46">
        <f t="shared" si="12"/>
        <v>1</v>
      </c>
      <c r="Q96" s="38">
        <f t="shared" si="13"/>
        <v>0</v>
      </c>
      <c r="R96" s="38">
        <f t="shared" si="14"/>
        <v>17.382646017169861</v>
      </c>
      <c r="S96" s="38"/>
    </row>
    <row r="97" spans="2:19" x14ac:dyDescent="0.25">
      <c r="B97" s="38" t="s">
        <v>71</v>
      </c>
      <c r="C97" s="38">
        <v>0.32900000000000001</v>
      </c>
      <c r="D97" s="38">
        <v>2023</v>
      </c>
      <c r="E97" s="45">
        <v>0.68500000000000005</v>
      </c>
      <c r="F97" s="46">
        <v>40.389000000000003</v>
      </c>
      <c r="G97" s="38">
        <v>1</v>
      </c>
      <c r="H97" s="46">
        <v>353.33</v>
      </c>
      <c r="I97" s="38">
        <v>68.2</v>
      </c>
      <c r="J97" s="46">
        <v>6</v>
      </c>
      <c r="K97" s="38">
        <v>13</v>
      </c>
      <c r="L97" s="47">
        <v>106465540</v>
      </c>
      <c r="M97" s="38">
        <v>27.2</v>
      </c>
      <c r="N97" s="46">
        <f t="shared" si="10"/>
        <v>0</v>
      </c>
      <c r="O97" s="38">
        <f t="shared" si="11"/>
        <v>0</v>
      </c>
      <c r="P97" s="46">
        <f t="shared" si="12"/>
        <v>1</v>
      </c>
      <c r="Q97" s="38">
        <f t="shared" si="13"/>
        <v>0</v>
      </c>
      <c r="R97" s="38">
        <f t="shared" si="14"/>
        <v>18.483331922679191</v>
      </c>
      <c r="S97" s="38"/>
    </row>
    <row r="98" spans="2:19" x14ac:dyDescent="0.25">
      <c r="B98" s="38" t="s">
        <v>72</v>
      </c>
      <c r="C98" s="38">
        <v>0.30099999999999999</v>
      </c>
      <c r="D98" s="38">
        <v>2023</v>
      </c>
      <c r="E98" s="48">
        <v>0.72</v>
      </c>
      <c r="F98" s="46">
        <v>30.866</v>
      </c>
      <c r="G98" s="38">
        <v>4</v>
      </c>
      <c r="H98" s="46">
        <v>349.33</v>
      </c>
      <c r="I98" s="38">
        <v>61.9</v>
      </c>
      <c r="J98" s="46">
        <v>7</v>
      </c>
      <c r="K98" s="38">
        <v>63</v>
      </c>
      <c r="L98" s="49">
        <v>101815000</v>
      </c>
      <c r="M98" s="38">
        <v>26.8</v>
      </c>
      <c r="N98" s="46">
        <f t="shared" si="10"/>
        <v>0</v>
      </c>
      <c r="O98" s="38">
        <f t="shared" si="11"/>
        <v>0</v>
      </c>
      <c r="P98" s="46">
        <f t="shared" si="12"/>
        <v>1</v>
      </c>
      <c r="Q98" s="38">
        <f t="shared" si="13"/>
        <v>0</v>
      </c>
      <c r="R98" s="38">
        <f t="shared" si="14"/>
        <v>18.438667998966753</v>
      </c>
      <c r="S98" s="38"/>
    </row>
    <row r="99" spans="2:19" x14ac:dyDescent="0.25">
      <c r="B99" s="38" t="s">
        <v>73</v>
      </c>
      <c r="C99" s="38">
        <v>0.31</v>
      </c>
      <c r="D99" s="38">
        <v>2023</v>
      </c>
      <c r="E99" s="45">
        <v>0.72499999999999998</v>
      </c>
      <c r="F99" s="46">
        <v>33.215000000000003</v>
      </c>
      <c r="G99" s="38">
        <v>2</v>
      </c>
      <c r="H99" s="46">
        <v>354</v>
      </c>
      <c r="I99" s="38">
        <v>65.2</v>
      </c>
      <c r="J99" s="46">
        <v>0</v>
      </c>
      <c r="K99" s="38">
        <v>10</v>
      </c>
      <c r="L99" s="47">
        <v>70992061</v>
      </c>
      <c r="M99" s="38">
        <v>27.4</v>
      </c>
      <c r="N99" s="46">
        <f t="shared" si="10"/>
        <v>0</v>
      </c>
      <c r="O99" s="38">
        <f t="shared" si="11"/>
        <v>0</v>
      </c>
      <c r="P99" s="46">
        <f t="shared" si="12"/>
        <v>1</v>
      </c>
      <c r="Q99" s="38">
        <f t="shared" si="13"/>
        <v>0</v>
      </c>
      <c r="R99" s="38">
        <f t="shared" si="14"/>
        <v>18.078078611852206</v>
      </c>
      <c r="S99" s="38"/>
    </row>
    <row r="100" spans="2:19" x14ac:dyDescent="0.25">
      <c r="B100" s="38" t="s">
        <v>74</v>
      </c>
      <c r="C100" s="38">
        <v>0.32900000000000001</v>
      </c>
      <c r="D100" s="38">
        <v>2023</v>
      </c>
      <c r="E100" s="45">
        <v>0.74170000000000003</v>
      </c>
      <c r="F100" s="46">
        <v>40.012999999999998</v>
      </c>
      <c r="G100" s="38">
        <v>1</v>
      </c>
      <c r="H100" s="46">
        <v>357</v>
      </c>
      <c r="I100" s="38">
        <v>78.599999999999994</v>
      </c>
      <c r="J100" s="46">
        <v>7</v>
      </c>
      <c r="K100" s="38">
        <v>455</v>
      </c>
      <c r="L100" s="47">
        <v>120240800</v>
      </c>
      <c r="M100" s="38">
        <v>27.1</v>
      </c>
      <c r="N100" s="46">
        <f t="shared" si="10"/>
        <v>0</v>
      </c>
      <c r="O100" s="38">
        <f t="shared" si="11"/>
        <v>0</v>
      </c>
      <c r="P100" s="46">
        <f t="shared" si="12"/>
        <v>1</v>
      </c>
      <c r="Q100" s="38">
        <f t="shared" si="13"/>
        <v>0</v>
      </c>
      <c r="R100" s="38">
        <f t="shared" si="14"/>
        <v>18.605006956746806</v>
      </c>
      <c r="S100" s="38"/>
    </row>
    <row r="101" spans="2:19" x14ac:dyDescent="0.25">
      <c r="B101" s="38" t="s">
        <v>75</v>
      </c>
      <c r="C101" s="38">
        <v>0.33400000000000002</v>
      </c>
      <c r="D101" s="38">
        <v>2023</v>
      </c>
      <c r="E101" s="45">
        <v>0.7167</v>
      </c>
      <c r="F101" s="46">
        <v>17.780999999999999</v>
      </c>
      <c r="G101" s="38">
        <v>7</v>
      </c>
      <c r="H101" s="46">
        <v>344</v>
      </c>
      <c r="I101" s="38">
        <v>72</v>
      </c>
      <c r="J101" s="46">
        <v>7</v>
      </c>
      <c r="K101" s="38">
        <v>44</v>
      </c>
      <c r="L101" s="47">
        <v>47928245</v>
      </c>
      <c r="M101" s="38">
        <v>27.8</v>
      </c>
      <c r="N101" s="46">
        <f t="shared" si="10"/>
        <v>0</v>
      </c>
      <c r="O101" s="38">
        <f t="shared" si="11"/>
        <v>0</v>
      </c>
      <c r="P101" s="46">
        <f t="shared" si="12"/>
        <v>1</v>
      </c>
      <c r="Q101" s="38">
        <f t="shared" si="13"/>
        <v>0</v>
      </c>
      <c r="R101" s="38">
        <f t="shared" si="14"/>
        <v>17.68521555456725</v>
      </c>
      <c r="S101" s="38"/>
    </row>
    <row r="102" spans="2:19" x14ac:dyDescent="0.25">
      <c r="B102" s="38" t="s">
        <v>76</v>
      </c>
      <c r="C102" s="38">
        <v>0.36</v>
      </c>
      <c r="D102" s="38">
        <v>2023</v>
      </c>
      <c r="E102" s="45">
        <v>0.61499999999999999</v>
      </c>
      <c r="F102" s="46">
        <v>31.271999999999998</v>
      </c>
      <c r="G102" s="38">
        <v>2</v>
      </c>
      <c r="H102" s="46">
        <v>355.67</v>
      </c>
      <c r="I102" s="38">
        <v>74</v>
      </c>
      <c r="J102" s="46">
        <v>0</v>
      </c>
      <c r="K102" s="38">
        <v>616</v>
      </c>
      <c r="L102" s="47">
        <v>89799615</v>
      </c>
      <c r="M102" s="38">
        <v>27.6</v>
      </c>
      <c r="N102" s="46">
        <f t="shared" si="10"/>
        <v>0</v>
      </c>
      <c r="O102" s="38">
        <f t="shared" si="11"/>
        <v>0</v>
      </c>
      <c r="P102" s="46">
        <f t="shared" si="12"/>
        <v>1</v>
      </c>
      <c r="Q102" s="38">
        <f t="shared" si="13"/>
        <v>0</v>
      </c>
      <c r="R102" s="38">
        <f t="shared" si="14"/>
        <v>18.313091245958116</v>
      </c>
      <c r="S102" s="38"/>
    </row>
    <row r="103" spans="2:19" x14ac:dyDescent="0.25">
      <c r="B103" s="38" t="s">
        <v>77</v>
      </c>
      <c r="C103" s="38">
        <v>0.315</v>
      </c>
      <c r="D103" s="38">
        <v>2023</v>
      </c>
      <c r="E103" s="48">
        <v>0.74</v>
      </c>
      <c r="F103" s="46">
        <v>37.307000000000002</v>
      </c>
      <c r="G103" s="38">
        <v>5</v>
      </c>
      <c r="H103" s="46">
        <v>352</v>
      </c>
      <c r="I103" s="38">
        <v>68.8</v>
      </c>
      <c r="J103" s="46">
        <v>0</v>
      </c>
      <c r="K103" s="38">
        <v>247</v>
      </c>
      <c r="L103" s="47">
        <v>99706299</v>
      </c>
      <c r="M103" s="38">
        <v>27.3</v>
      </c>
      <c r="N103" s="46">
        <f t="shared" si="10"/>
        <v>0</v>
      </c>
      <c r="O103" s="38">
        <f t="shared" si="11"/>
        <v>0</v>
      </c>
      <c r="P103" s="46">
        <f t="shared" si="12"/>
        <v>1</v>
      </c>
      <c r="Q103" s="38">
        <f t="shared" si="13"/>
        <v>0</v>
      </c>
      <c r="R103" s="38">
        <f t="shared" si="14"/>
        <v>18.417739412474941</v>
      </c>
      <c r="S103" s="38"/>
    </row>
    <row r="104" spans="2:19" x14ac:dyDescent="0.25">
      <c r="B104" s="38" t="s">
        <v>78</v>
      </c>
      <c r="C104" s="38">
        <v>0.316</v>
      </c>
      <c r="D104" s="38">
        <v>2023</v>
      </c>
      <c r="E104" s="45">
        <v>0.70499999999999996</v>
      </c>
      <c r="F104" s="46">
        <v>23.033999999999999</v>
      </c>
      <c r="G104" s="38">
        <v>2</v>
      </c>
      <c r="H104" s="46">
        <v>356.67</v>
      </c>
      <c r="I104" s="38">
        <v>76.5</v>
      </c>
      <c r="J104" s="38">
        <v>6</v>
      </c>
      <c r="K104" s="38">
        <v>25</v>
      </c>
      <c r="L104" s="47">
        <v>30550500</v>
      </c>
      <c r="M104" s="38">
        <v>27.3</v>
      </c>
      <c r="N104" s="46">
        <f t="shared" si="10"/>
        <v>0</v>
      </c>
      <c r="O104" s="38">
        <f t="shared" si="11"/>
        <v>0</v>
      </c>
      <c r="P104" s="46">
        <f t="shared" si="12"/>
        <v>1</v>
      </c>
      <c r="Q104" s="38">
        <f t="shared" si="13"/>
        <v>0</v>
      </c>
      <c r="R104" s="38">
        <f t="shared" si="14"/>
        <v>17.234891610060057</v>
      </c>
      <c r="S104" s="38"/>
    </row>
    <row r="105" spans="2:19" x14ac:dyDescent="0.25">
      <c r="B105" s="38" t="s">
        <v>49</v>
      </c>
      <c r="C105" s="38">
        <v>0.34499999999999997</v>
      </c>
      <c r="D105" s="38">
        <v>2024</v>
      </c>
      <c r="E105" s="45">
        <v>0.23330000000000001</v>
      </c>
      <c r="F105" s="46">
        <v>28.911999999999999</v>
      </c>
      <c r="G105" s="38">
        <v>3</v>
      </c>
      <c r="H105" s="46">
        <v>355.67</v>
      </c>
      <c r="I105" s="38">
        <v>78.099999999999994</v>
      </c>
      <c r="J105" s="46">
        <v>0</v>
      </c>
      <c r="K105" s="38">
        <v>1082</v>
      </c>
      <c r="L105" s="47">
        <v>81731316</v>
      </c>
      <c r="M105" s="38">
        <v>27.2</v>
      </c>
      <c r="N105" s="46">
        <f t="shared" si="10"/>
        <v>0</v>
      </c>
      <c r="O105" s="38">
        <f t="shared" si="11"/>
        <v>0</v>
      </c>
      <c r="P105" s="46">
        <f t="shared" si="12"/>
        <v>0</v>
      </c>
      <c r="Q105" s="38">
        <f t="shared" si="13"/>
        <v>1</v>
      </c>
      <c r="R105" s="38">
        <f t="shared" si="14"/>
        <v>18.218947791161284</v>
      </c>
      <c r="S105" s="38"/>
    </row>
    <row r="106" spans="2:19" x14ac:dyDescent="0.25">
      <c r="B106" s="38" t="s">
        <v>50</v>
      </c>
      <c r="C106" s="38">
        <v>0.312</v>
      </c>
      <c r="D106" s="38">
        <v>2024</v>
      </c>
      <c r="E106" s="45">
        <v>0.67169999999999996</v>
      </c>
      <c r="F106" s="46">
        <v>37.646999999999998</v>
      </c>
      <c r="G106" s="38">
        <v>10</v>
      </c>
      <c r="H106" s="46">
        <v>353.33</v>
      </c>
      <c r="I106" s="38">
        <v>79</v>
      </c>
      <c r="J106" s="46">
        <v>5</v>
      </c>
      <c r="K106" s="38">
        <v>1050</v>
      </c>
      <c r="L106" s="47">
        <v>132760000</v>
      </c>
      <c r="M106" s="38">
        <v>26.8</v>
      </c>
      <c r="N106" s="46">
        <f t="shared" si="10"/>
        <v>0</v>
      </c>
      <c r="O106" s="38">
        <f t="shared" si="11"/>
        <v>0</v>
      </c>
      <c r="P106" s="46">
        <f t="shared" si="12"/>
        <v>0</v>
      </c>
      <c r="Q106" s="38">
        <f t="shared" si="13"/>
        <v>1</v>
      </c>
      <c r="R106" s="38">
        <f t="shared" si="14"/>
        <v>18.704053544816048</v>
      </c>
      <c r="S106" s="38"/>
    </row>
    <row r="107" spans="2:19" x14ac:dyDescent="0.25">
      <c r="B107" s="38" t="s">
        <v>51</v>
      </c>
      <c r="C107" s="38">
        <v>0.32200000000000001</v>
      </c>
      <c r="D107" s="38">
        <v>2024</v>
      </c>
      <c r="E107" s="45">
        <v>0.72330000000000005</v>
      </c>
      <c r="F107" s="46">
        <v>28.513999999999999</v>
      </c>
      <c r="G107" s="38">
        <v>3</v>
      </c>
      <c r="H107" s="46">
        <v>350.33</v>
      </c>
      <c r="I107" s="38">
        <v>77.7</v>
      </c>
      <c r="J107" s="46">
        <v>7</v>
      </c>
      <c r="K107" s="38">
        <v>130</v>
      </c>
      <c r="L107" s="47">
        <v>60677600</v>
      </c>
      <c r="M107" s="38">
        <v>27.6</v>
      </c>
      <c r="N107" s="46">
        <f t="shared" si="10"/>
        <v>0</v>
      </c>
      <c r="O107" s="38">
        <f t="shared" si="11"/>
        <v>0</v>
      </c>
      <c r="P107" s="46">
        <f t="shared" si="12"/>
        <v>0</v>
      </c>
      <c r="Q107" s="38">
        <f t="shared" si="13"/>
        <v>1</v>
      </c>
      <c r="R107" s="38">
        <f t="shared" si="14"/>
        <v>17.921085159915545</v>
      </c>
      <c r="S107" s="38"/>
    </row>
    <row r="108" spans="2:19" x14ac:dyDescent="0.25">
      <c r="B108" s="38" t="s">
        <v>52</v>
      </c>
      <c r="C108" s="38">
        <v>0.32200000000000001</v>
      </c>
      <c r="D108" s="38">
        <v>2024</v>
      </c>
      <c r="E108" s="48">
        <v>0.72</v>
      </c>
      <c r="F108" s="46">
        <v>32.838000000000001</v>
      </c>
      <c r="G108" s="38">
        <v>3</v>
      </c>
      <c r="H108" s="46">
        <v>334</v>
      </c>
      <c r="I108" s="38">
        <v>71.099999999999994</v>
      </c>
      <c r="J108" s="46">
        <v>7</v>
      </c>
      <c r="K108" s="38">
        <v>20</v>
      </c>
      <c r="L108" s="47">
        <v>121274181</v>
      </c>
      <c r="M108" s="38">
        <v>27.7</v>
      </c>
      <c r="N108" s="46">
        <f t="shared" si="10"/>
        <v>0</v>
      </c>
      <c r="O108" s="38">
        <f t="shared" si="11"/>
        <v>0</v>
      </c>
      <c r="P108" s="46">
        <f t="shared" si="12"/>
        <v>0</v>
      </c>
      <c r="Q108" s="38">
        <f t="shared" si="13"/>
        <v>1</v>
      </c>
      <c r="R108" s="38">
        <f t="shared" si="14"/>
        <v>18.613564498825998</v>
      </c>
      <c r="S108" s="38"/>
    </row>
    <row r="109" spans="2:19" x14ac:dyDescent="0.25">
      <c r="B109" s="38" t="s">
        <v>53</v>
      </c>
      <c r="C109" s="38">
        <v>0.29499999999999998</v>
      </c>
      <c r="D109" s="38">
        <v>2024</v>
      </c>
      <c r="E109" s="48">
        <v>0.75</v>
      </c>
      <c r="F109" s="46">
        <v>35.921999999999997</v>
      </c>
      <c r="G109" s="38">
        <v>2</v>
      </c>
      <c r="H109" s="46">
        <v>368.67</v>
      </c>
      <c r="I109" s="38">
        <v>70.5</v>
      </c>
      <c r="J109" s="46">
        <v>9</v>
      </c>
      <c r="K109" s="38">
        <v>596</v>
      </c>
      <c r="L109" s="47">
        <v>122892000</v>
      </c>
      <c r="M109" s="38">
        <v>27.6</v>
      </c>
      <c r="N109" s="46">
        <f t="shared" si="10"/>
        <v>0</v>
      </c>
      <c r="O109" s="38">
        <f t="shared" si="11"/>
        <v>0</v>
      </c>
      <c r="P109" s="46">
        <f t="shared" si="12"/>
        <v>0</v>
      </c>
      <c r="Q109" s="38">
        <f t="shared" si="13"/>
        <v>1</v>
      </c>
      <c r="R109" s="38">
        <f t="shared" si="14"/>
        <v>18.626816478845576</v>
      </c>
      <c r="S109" s="38"/>
    </row>
    <row r="110" spans="2:19" x14ac:dyDescent="0.25">
      <c r="B110" s="38" t="s">
        <v>54</v>
      </c>
      <c r="C110" s="38">
        <v>0.27600000000000002</v>
      </c>
      <c r="D110" s="38">
        <v>2024</v>
      </c>
      <c r="E110" s="45">
        <v>0.75170000000000003</v>
      </c>
      <c r="F110" s="46">
        <v>17.931000000000001</v>
      </c>
      <c r="G110" s="38">
        <v>0</v>
      </c>
      <c r="H110" s="46">
        <v>355</v>
      </c>
      <c r="I110" s="38">
        <v>73.599999999999994</v>
      </c>
      <c r="J110" s="46">
        <v>8</v>
      </c>
      <c r="K110" s="38">
        <v>596</v>
      </c>
      <c r="L110" s="47">
        <v>75194850</v>
      </c>
      <c r="M110" s="38">
        <v>27.2</v>
      </c>
      <c r="N110" s="46">
        <f t="shared" si="10"/>
        <v>0</v>
      </c>
      <c r="O110" s="38">
        <f t="shared" si="11"/>
        <v>0</v>
      </c>
      <c r="P110" s="46">
        <f t="shared" si="12"/>
        <v>0</v>
      </c>
      <c r="Q110" s="38">
        <f t="shared" si="13"/>
        <v>1</v>
      </c>
      <c r="R110" s="38">
        <f t="shared" si="14"/>
        <v>18.135593302532374</v>
      </c>
      <c r="S110" s="38"/>
    </row>
    <row r="111" spans="2:19" x14ac:dyDescent="0.25">
      <c r="B111" s="38" t="s">
        <v>55</v>
      </c>
      <c r="C111" s="38">
        <v>0.313</v>
      </c>
      <c r="D111" s="38">
        <v>2024</v>
      </c>
      <c r="E111" s="48">
        <v>0.75</v>
      </c>
      <c r="F111" s="46">
        <v>24.989000000000001</v>
      </c>
      <c r="G111" s="38">
        <v>2</v>
      </c>
      <c r="H111" s="46">
        <v>351.67</v>
      </c>
      <c r="I111" s="38">
        <v>77.8</v>
      </c>
      <c r="J111" s="46">
        <v>6</v>
      </c>
      <c r="K111" s="38">
        <v>683</v>
      </c>
      <c r="L111" s="47">
        <v>46909000</v>
      </c>
      <c r="M111" s="38">
        <v>27.7</v>
      </c>
      <c r="N111" s="46">
        <f t="shared" ref="N111:N134" si="15">IF(D111=2021,1,0)</f>
        <v>0</v>
      </c>
      <c r="O111" s="38">
        <f t="shared" ref="O111:O134" si="16">IF(D111=2022,1,0)</f>
        <v>0</v>
      </c>
      <c r="P111" s="46">
        <f t="shared" ref="P111:P134" si="17">IF(D111=2023,1,0)</f>
        <v>0</v>
      </c>
      <c r="Q111" s="38">
        <f t="shared" ref="Q111:Q134" si="18">IF(D111=2024,1,0)</f>
        <v>1</v>
      </c>
      <c r="R111" s="38">
        <f t="shared" ref="R111:R134" si="19">LN(L111)</f>
        <v>17.663720112661093</v>
      </c>
      <c r="S111" s="38"/>
    </row>
    <row r="112" spans="2:19" x14ac:dyDescent="0.25">
      <c r="B112" s="38" t="s">
        <v>56</v>
      </c>
      <c r="C112" s="38">
        <v>0.317</v>
      </c>
      <c r="D112" s="38">
        <v>2024</v>
      </c>
      <c r="E112" s="45">
        <v>0.75329999999999997</v>
      </c>
      <c r="F112" s="46">
        <v>26.027999999999999</v>
      </c>
      <c r="G112" s="38">
        <v>3</v>
      </c>
      <c r="H112" s="46">
        <v>353.33</v>
      </c>
      <c r="I112" s="38">
        <v>73.099999999999994</v>
      </c>
      <c r="J112" s="46">
        <v>8</v>
      </c>
      <c r="K112" s="38">
        <v>582</v>
      </c>
      <c r="L112" s="47">
        <v>47077229</v>
      </c>
      <c r="M112" s="38">
        <v>27.5</v>
      </c>
      <c r="N112" s="46">
        <f t="shared" si="15"/>
        <v>0</v>
      </c>
      <c r="O112" s="38">
        <f t="shared" si="16"/>
        <v>0</v>
      </c>
      <c r="P112" s="46">
        <f t="shared" si="17"/>
        <v>0</v>
      </c>
      <c r="Q112" s="38">
        <f t="shared" si="18"/>
        <v>1</v>
      </c>
      <c r="R112" s="38">
        <f t="shared" si="19"/>
        <v>17.667299981359964</v>
      </c>
      <c r="S112" s="38"/>
    </row>
    <row r="113" spans="2:19" x14ac:dyDescent="0.25">
      <c r="B113" s="38" t="s">
        <v>57</v>
      </c>
      <c r="C113" s="38">
        <v>0.33200000000000002</v>
      </c>
      <c r="D113" s="38">
        <v>2024</v>
      </c>
      <c r="E113" s="45">
        <v>0.44169999999999998</v>
      </c>
      <c r="F113" s="46">
        <v>31.361000000000001</v>
      </c>
      <c r="G113" s="38">
        <v>2</v>
      </c>
      <c r="H113" s="46">
        <v>370.67</v>
      </c>
      <c r="I113" s="38">
        <v>77.599999999999994</v>
      </c>
      <c r="J113" s="46">
        <v>6</v>
      </c>
      <c r="K113" s="38">
        <v>5183</v>
      </c>
      <c r="L113" s="47">
        <v>65703285</v>
      </c>
      <c r="M113" s="38">
        <v>27.2</v>
      </c>
      <c r="N113" s="46">
        <f t="shared" si="15"/>
        <v>0</v>
      </c>
      <c r="O113" s="38">
        <f t="shared" si="16"/>
        <v>0</v>
      </c>
      <c r="P113" s="46">
        <f t="shared" si="17"/>
        <v>0</v>
      </c>
      <c r="Q113" s="38">
        <f t="shared" si="18"/>
        <v>1</v>
      </c>
      <c r="R113" s="38">
        <f t="shared" si="19"/>
        <v>18.000659482204881</v>
      </c>
      <c r="S113" s="38"/>
    </row>
    <row r="114" spans="2:19" x14ac:dyDescent="0.25">
      <c r="B114" s="38" t="s">
        <v>58</v>
      </c>
      <c r="C114" s="38">
        <v>0.30099999999999999</v>
      </c>
      <c r="D114" s="38">
        <v>2024</v>
      </c>
      <c r="E114" s="45">
        <v>0.71830000000000005</v>
      </c>
      <c r="F114" s="46">
        <v>23.824000000000002</v>
      </c>
      <c r="G114" s="38">
        <v>2</v>
      </c>
      <c r="H114" s="46">
        <v>365</v>
      </c>
      <c r="I114" s="38">
        <v>74.900000000000006</v>
      </c>
      <c r="J114" s="46">
        <v>8</v>
      </c>
      <c r="K114" s="38">
        <v>596</v>
      </c>
      <c r="L114" s="47">
        <v>36805733</v>
      </c>
      <c r="M114" s="38">
        <v>27.9</v>
      </c>
      <c r="N114" s="46">
        <f t="shared" si="15"/>
        <v>0</v>
      </c>
      <c r="O114" s="38">
        <f t="shared" si="16"/>
        <v>0</v>
      </c>
      <c r="P114" s="46">
        <f t="shared" si="17"/>
        <v>0</v>
      </c>
      <c r="Q114" s="38">
        <f t="shared" si="18"/>
        <v>1</v>
      </c>
      <c r="R114" s="38">
        <f t="shared" si="19"/>
        <v>17.42116417904894</v>
      </c>
      <c r="S114" s="38"/>
    </row>
    <row r="115" spans="2:19" x14ac:dyDescent="0.25">
      <c r="B115" s="38" t="s">
        <v>59</v>
      </c>
      <c r="C115" s="38">
        <v>0.33200000000000002</v>
      </c>
      <c r="D115" s="38">
        <v>2024</v>
      </c>
      <c r="E115" s="45">
        <v>0.71499999999999997</v>
      </c>
      <c r="F115" s="46">
        <v>35.002000000000002</v>
      </c>
      <c r="G115" s="38">
        <v>6</v>
      </c>
      <c r="H115" s="46">
        <v>357.67</v>
      </c>
      <c r="I115" s="38">
        <v>72.599999999999994</v>
      </c>
      <c r="J115" s="46">
        <v>0</v>
      </c>
      <c r="K115" s="38">
        <v>38</v>
      </c>
      <c r="L115" s="47">
        <v>112784133</v>
      </c>
      <c r="M115" s="38">
        <v>27.3</v>
      </c>
      <c r="N115" s="46">
        <f t="shared" si="15"/>
        <v>0</v>
      </c>
      <c r="O115" s="38">
        <f t="shared" si="16"/>
        <v>0</v>
      </c>
      <c r="P115" s="46">
        <f t="shared" si="17"/>
        <v>0</v>
      </c>
      <c r="Q115" s="38">
        <f t="shared" si="18"/>
        <v>1</v>
      </c>
      <c r="R115" s="38">
        <f t="shared" si="19"/>
        <v>18.540986222240381</v>
      </c>
      <c r="S115" s="38"/>
    </row>
    <row r="116" spans="2:19" x14ac:dyDescent="0.25">
      <c r="B116" s="38" t="s">
        <v>60</v>
      </c>
      <c r="C116" s="38">
        <v>0.32</v>
      </c>
      <c r="D116" s="38">
        <v>2024</v>
      </c>
      <c r="E116" s="45">
        <v>0.73329999999999995</v>
      </c>
      <c r="F116" s="46">
        <v>20.472999999999999</v>
      </c>
      <c r="G116" s="38">
        <v>2.5</v>
      </c>
      <c r="H116" s="46">
        <v>353.33</v>
      </c>
      <c r="I116" s="38">
        <v>76.8</v>
      </c>
      <c r="J116" s="46">
        <v>8</v>
      </c>
      <c r="K116" s="38">
        <v>750</v>
      </c>
      <c r="L116" s="47">
        <v>47741411</v>
      </c>
      <c r="M116" s="38">
        <v>27.5</v>
      </c>
      <c r="N116" s="46">
        <f t="shared" si="15"/>
        <v>0</v>
      </c>
      <c r="O116" s="38">
        <f t="shared" si="16"/>
        <v>0</v>
      </c>
      <c r="P116" s="46">
        <f t="shared" si="17"/>
        <v>0</v>
      </c>
      <c r="Q116" s="38">
        <f t="shared" si="18"/>
        <v>1</v>
      </c>
      <c r="R116" s="38">
        <f t="shared" si="19"/>
        <v>17.681309734366135</v>
      </c>
      <c r="S116" s="38"/>
    </row>
    <row r="117" spans="2:19" x14ac:dyDescent="0.25">
      <c r="B117" s="38" t="s">
        <v>61</v>
      </c>
      <c r="C117" s="38">
        <v>0.30099999999999999</v>
      </c>
      <c r="D117" s="38">
        <v>2024</v>
      </c>
      <c r="E117" s="45">
        <v>0.59670000000000001</v>
      </c>
      <c r="F117" s="46">
        <v>31.821999999999999</v>
      </c>
      <c r="G117" s="38">
        <v>0</v>
      </c>
      <c r="H117" s="46">
        <v>353.33</v>
      </c>
      <c r="I117" s="38">
        <v>73.2</v>
      </c>
      <c r="J117" s="46">
        <v>6</v>
      </c>
      <c r="K117" s="38">
        <v>160</v>
      </c>
      <c r="L117" s="47">
        <v>104937094</v>
      </c>
      <c r="M117" s="38">
        <v>27.2</v>
      </c>
      <c r="N117" s="46">
        <f t="shared" si="15"/>
        <v>0</v>
      </c>
      <c r="O117" s="38">
        <f t="shared" si="16"/>
        <v>0</v>
      </c>
      <c r="P117" s="46">
        <f t="shared" si="17"/>
        <v>0</v>
      </c>
      <c r="Q117" s="38">
        <f t="shared" si="18"/>
        <v>1</v>
      </c>
      <c r="R117" s="38">
        <f t="shared" si="19"/>
        <v>18.468871623824924</v>
      </c>
      <c r="S117" s="38"/>
    </row>
    <row r="118" spans="2:19" x14ac:dyDescent="0.25">
      <c r="B118" s="38" t="s">
        <v>62</v>
      </c>
      <c r="C118" s="38">
        <v>0.34</v>
      </c>
      <c r="D118" s="38">
        <v>2024</v>
      </c>
      <c r="E118" s="48">
        <v>0.56999999999999995</v>
      </c>
      <c r="F118" s="46">
        <v>48.656999999999996</v>
      </c>
      <c r="G118" s="38">
        <v>6</v>
      </c>
      <c r="H118" s="46">
        <v>353.33</v>
      </c>
      <c r="I118" s="38">
        <v>72.2</v>
      </c>
      <c r="J118" s="46">
        <v>5</v>
      </c>
      <c r="K118" s="38">
        <v>267</v>
      </c>
      <c r="L118" s="47">
        <v>169538424</v>
      </c>
      <c r="M118" s="38">
        <v>27.4</v>
      </c>
      <c r="N118" s="46">
        <f t="shared" si="15"/>
        <v>0</v>
      </c>
      <c r="O118" s="38">
        <f t="shared" si="16"/>
        <v>0</v>
      </c>
      <c r="P118" s="46">
        <f t="shared" si="17"/>
        <v>0</v>
      </c>
      <c r="Q118" s="38">
        <f t="shared" si="18"/>
        <v>1</v>
      </c>
      <c r="R118" s="38">
        <f t="shared" si="19"/>
        <v>18.948590149359909</v>
      </c>
      <c r="S118" s="38"/>
    </row>
    <row r="119" spans="2:19" x14ac:dyDescent="0.25">
      <c r="B119" s="38" t="s">
        <v>63</v>
      </c>
      <c r="C119" s="38">
        <v>0.30299999999999999</v>
      </c>
      <c r="D119" s="38">
        <v>2024</v>
      </c>
      <c r="E119" s="45">
        <v>0.68669999999999998</v>
      </c>
      <c r="F119" s="46">
        <v>13.425000000000001</v>
      </c>
      <c r="G119" s="38">
        <v>2</v>
      </c>
      <c r="H119" s="46">
        <v>358.33</v>
      </c>
      <c r="I119" s="38">
        <v>72.8</v>
      </c>
      <c r="J119" s="46">
        <v>0</v>
      </c>
      <c r="K119" s="38">
        <v>15</v>
      </c>
      <c r="L119" s="47">
        <v>13792800</v>
      </c>
      <c r="M119" s="38">
        <v>27.8</v>
      </c>
      <c r="N119" s="46">
        <f t="shared" si="15"/>
        <v>0</v>
      </c>
      <c r="O119" s="38">
        <f t="shared" si="16"/>
        <v>0</v>
      </c>
      <c r="P119" s="46">
        <f t="shared" si="17"/>
        <v>0</v>
      </c>
      <c r="Q119" s="38">
        <f t="shared" si="18"/>
        <v>1</v>
      </c>
      <c r="R119" s="38">
        <f t="shared" si="19"/>
        <v>16.439657274843778</v>
      </c>
      <c r="S119" s="38"/>
    </row>
    <row r="120" spans="2:19" x14ac:dyDescent="0.25">
      <c r="B120" s="38" t="s">
        <v>64</v>
      </c>
      <c r="C120" s="38">
        <v>0.312</v>
      </c>
      <c r="D120" s="38">
        <v>2024</v>
      </c>
      <c r="E120" s="45">
        <v>0.76500000000000001</v>
      </c>
      <c r="F120" s="46">
        <v>31.323</v>
      </c>
      <c r="G120" s="38">
        <v>3</v>
      </c>
      <c r="H120" s="46">
        <v>358.33</v>
      </c>
      <c r="I120" s="38">
        <v>73</v>
      </c>
      <c r="J120" s="46">
        <v>0</v>
      </c>
      <c r="K120" s="38">
        <v>593</v>
      </c>
      <c r="L120" s="47">
        <v>60009765</v>
      </c>
      <c r="M120" s="38">
        <v>28.2</v>
      </c>
      <c r="N120" s="46">
        <f t="shared" si="15"/>
        <v>0</v>
      </c>
      <c r="O120" s="38">
        <f t="shared" si="16"/>
        <v>0</v>
      </c>
      <c r="P120" s="46">
        <f t="shared" si="17"/>
        <v>0</v>
      </c>
      <c r="Q120" s="38">
        <f t="shared" si="18"/>
        <v>1</v>
      </c>
      <c r="R120" s="38">
        <f t="shared" si="19"/>
        <v>17.91001785694403</v>
      </c>
      <c r="S120" s="38"/>
    </row>
    <row r="121" spans="2:19" x14ac:dyDescent="0.25">
      <c r="B121" s="38" t="s">
        <v>65</v>
      </c>
      <c r="C121" s="38">
        <v>0.33100000000000002</v>
      </c>
      <c r="D121" s="38">
        <v>2024</v>
      </c>
      <c r="E121" s="45">
        <v>0.70499999999999996</v>
      </c>
      <c r="F121" s="46">
        <v>24.094000000000001</v>
      </c>
      <c r="G121" s="38">
        <v>3</v>
      </c>
      <c r="H121" s="46">
        <v>357.33</v>
      </c>
      <c r="I121" s="38">
        <v>73.400000000000006</v>
      </c>
      <c r="J121" s="46">
        <v>8</v>
      </c>
      <c r="K121" s="38">
        <v>812</v>
      </c>
      <c r="L121" s="47">
        <v>110473190</v>
      </c>
      <c r="M121" s="38">
        <v>26.8</v>
      </c>
      <c r="N121" s="46">
        <f t="shared" si="15"/>
        <v>0</v>
      </c>
      <c r="O121" s="38">
        <f t="shared" si="16"/>
        <v>0</v>
      </c>
      <c r="P121" s="46">
        <f t="shared" si="17"/>
        <v>0</v>
      </c>
      <c r="Q121" s="38">
        <f t="shared" si="18"/>
        <v>1</v>
      </c>
      <c r="R121" s="38">
        <f t="shared" si="19"/>
        <v>18.520283425049623</v>
      </c>
      <c r="S121" s="38"/>
    </row>
    <row r="122" spans="2:19" x14ac:dyDescent="0.25">
      <c r="B122" s="38" t="s">
        <v>66</v>
      </c>
      <c r="C122" s="38">
        <v>0.32200000000000001</v>
      </c>
      <c r="D122" s="38">
        <v>2024</v>
      </c>
      <c r="E122" s="45">
        <v>0.70330000000000004</v>
      </c>
      <c r="F122" s="46">
        <v>29.484000000000002</v>
      </c>
      <c r="G122" s="38">
        <v>3</v>
      </c>
      <c r="H122" s="46">
        <v>357.67</v>
      </c>
      <c r="I122" s="38">
        <v>73.3</v>
      </c>
      <c r="J122" s="46">
        <v>8</v>
      </c>
      <c r="K122" s="38">
        <v>54</v>
      </c>
      <c r="L122" s="47">
        <v>136738821</v>
      </c>
      <c r="M122" s="38">
        <v>27.1</v>
      </c>
      <c r="N122" s="46">
        <f t="shared" si="15"/>
        <v>0</v>
      </c>
      <c r="O122" s="38">
        <f t="shared" si="16"/>
        <v>0</v>
      </c>
      <c r="P122" s="46">
        <f t="shared" si="17"/>
        <v>0</v>
      </c>
      <c r="Q122" s="38">
        <f t="shared" si="18"/>
        <v>1</v>
      </c>
      <c r="R122" s="38">
        <f t="shared" si="19"/>
        <v>18.733583248210032</v>
      </c>
      <c r="S122" s="38"/>
    </row>
    <row r="123" spans="2:19" x14ac:dyDescent="0.25">
      <c r="B123" s="38" t="s">
        <v>67</v>
      </c>
      <c r="C123" s="38">
        <v>0.33</v>
      </c>
      <c r="D123" s="38">
        <v>2024</v>
      </c>
      <c r="E123" s="48">
        <v>0.69</v>
      </c>
      <c r="F123" s="46">
        <v>41.896000000000001</v>
      </c>
      <c r="G123" s="38">
        <v>0</v>
      </c>
      <c r="H123" s="46">
        <v>346.67</v>
      </c>
      <c r="I123" s="38">
        <v>73.900000000000006</v>
      </c>
      <c r="J123" s="46">
        <v>7</v>
      </c>
      <c r="K123" s="38">
        <v>54</v>
      </c>
      <c r="L123" s="47">
        <v>175208900</v>
      </c>
      <c r="M123" s="38">
        <v>26.8</v>
      </c>
      <c r="N123" s="46">
        <f t="shared" si="15"/>
        <v>0</v>
      </c>
      <c r="O123" s="38">
        <f t="shared" si="16"/>
        <v>0</v>
      </c>
      <c r="P123" s="46">
        <f t="shared" si="17"/>
        <v>0</v>
      </c>
      <c r="Q123" s="38">
        <f t="shared" si="18"/>
        <v>1</v>
      </c>
      <c r="R123" s="38">
        <f t="shared" si="19"/>
        <v>18.981489534263094</v>
      </c>
      <c r="S123" s="38"/>
    </row>
    <row r="124" spans="2:19" x14ac:dyDescent="0.25">
      <c r="B124" s="38" t="s">
        <v>68</v>
      </c>
      <c r="C124" s="38">
        <v>0.29799999999999999</v>
      </c>
      <c r="D124" s="38">
        <v>2024</v>
      </c>
      <c r="E124" s="45">
        <v>0.69499999999999995</v>
      </c>
      <c r="F124" s="46">
        <v>11.528</v>
      </c>
      <c r="G124" s="38">
        <v>3</v>
      </c>
      <c r="H124" s="46">
        <v>353.33</v>
      </c>
      <c r="I124" s="38">
        <v>69.2</v>
      </c>
      <c r="J124" s="46">
        <v>7</v>
      </c>
      <c r="K124" s="38">
        <v>42</v>
      </c>
      <c r="L124" s="47">
        <v>16625000</v>
      </c>
      <c r="M124" s="38">
        <v>27.5</v>
      </c>
      <c r="N124" s="46">
        <f t="shared" si="15"/>
        <v>0</v>
      </c>
      <c r="O124" s="38">
        <f t="shared" si="16"/>
        <v>0</v>
      </c>
      <c r="P124" s="46">
        <f t="shared" si="17"/>
        <v>0</v>
      </c>
      <c r="Q124" s="38">
        <f t="shared" si="18"/>
        <v>1</v>
      </c>
      <c r="R124" s="38">
        <f t="shared" si="19"/>
        <v>16.626418144506193</v>
      </c>
      <c r="S124" s="38"/>
    </row>
    <row r="125" spans="2:19" x14ac:dyDescent="0.25">
      <c r="B125" s="38" t="s">
        <v>69</v>
      </c>
      <c r="C125" s="38">
        <v>0.33400000000000002</v>
      </c>
      <c r="D125" s="38">
        <v>2024</v>
      </c>
      <c r="E125" s="48">
        <v>0.70669999999999999</v>
      </c>
      <c r="F125" s="46">
        <v>41.527000000000001</v>
      </c>
      <c r="G125" s="38">
        <v>3</v>
      </c>
      <c r="H125" s="46">
        <v>356.33</v>
      </c>
      <c r="I125" s="38">
        <v>76.400000000000006</v>
      </c>
      <c r="J125" s="46">
        <v>7</v>
      </c>
      <c r="K125" s="38">
        <v>9</v>
      </c>
      <c r="L125" s="47">
        <v>160536689</v>
      </c>
      <c r="M125" s="38">
        <v>28</v>
      </c>
      <c r="N125" s="46">
        <f t="shared" si="15"/>
        <v>0</v>
      </c>
      <c r="O125" s="38">
        <f t="shared" si="16"/>
        <v>0</v>
      </c>
      <c r="P125" s="46">
        <f t="shared" si="17"/>
        <v>0</v>
      </c>
      <c r="Q125" s="38">
        <f t="shared" si="18"/>
        <v>1</v>
      </c>
      <c r="R125" s="38">
        <f t="shared" si="19"/>
        <v>18.894033066311508</v>
      </c>
      <c r="S125" s="38"/>
    </row>
    <row r="126" spans="2:19" x14ac:dyDescent="0.25">
      <c r="B126" s="38" t="s">
        <v>70</v>
      </c>
      <c r="C126" s="38">
        <v>0.30099999999999999</v>
      </c>
      <c r="D126" s="38">
        <v>2024</v>
      </c>
      <c r="E126" s="45">
        <v>0.73670000000000002</v>
      </c>
      <c r="F126" s="46">
        <v>21.239000000000001</v>
      </c>
      <c r="G126" s="38">
        <v>3</v>
      </c>
      <c r="H126" s="46">
        <v>351.67</v>
      </c>
      <c r="I126" s="38">
        <v>72.900000000000006</v>
      </c>
      <c r="J126" s="46">
        <v>6</v>
      </c>
      <c r="K126" s="38">
        <v>743</v>
      </c>
      <c r="L126" s="47">
        <v>54625500</v>
      </c>
      <c r="M126" s="38">
        <v>27.4</v>
      </c>
      <c r="N126" s="46">
        <f t="shared" si="15"/>
        <v>0</v>
      </c>
      <c r="O126" s="38">
        <f t="shared" si="16"/>
        <v>0</v>
      </c>
      <c r="P126" s="46">
        <f t="shared" si="17"/>
        <v>0</v>
      </c>
      <c r="Q126" s="38">
        <f t="shared" si="18"/>
        <v>1</v>
      </c>
      <c r="R126" s="38">
        <f t="shared" si="19"/>
        <v>17.816011364656216</v>
      </c>
      <c r="S126" s="38"/>
    </row>
    <row r="127" spans="2:19" x14ac:dyDescent="0.25">
      <c r="B127" s="38" t="s">
        <v>71</v>
      </c>
      <c r="C127" s="38">
        <v>0.32200000000000001</v>
      </c>
      <c r="D127" s="38">
        <v>2024</v>
      </c>
      <c r="E127" s="45">
        <v>0.68500000000000005</v>
      </c>
      <c r="F127" s="46">
        <v>41.116999999999997</v>
      </c>
      <c r="G127" s="38">
        <v>0</v>
      </c>
      <c r="H127" s="46">
        <v>353.33</v>
      </c>
      <c r="I127" s="38">
        <v>69.900000000000006</v>
      </c>
      <c r="J127" s="46">
        <v>6</v>
      </c>
      <c r="K127" s="38">
        <v>13</v>
      </c>
      <c r="L127" s="47">
        <v>90091453</v>
      </c>
      <c r="M127" s="38">
        <v>27</v>
      </c>
      <c r="N127" s="46">
        <f t="shared" si="15"/>
        <v>0</v>
      </c>
      <c r="O127" s="38">
        <f t="shared" si="16"/>
        <v>0</v>
      </c>
      <c r="P127" s="46">
        <f t="shared" si="17"/>
        <v>0</v>
      </c>
      <c r="Q127" s="38">
        <f t="shared" si="18"/>
        <v>1</v>
      </c>
      <c r="R127" s="38">
        <f t="shared" si="19"/>
        <v>18.316335856813691</v>
      </c>
      <c r="S127" s="38"/>
    </row>
    <row r="128" spans="2:19" x14ac:dyDescent="0.25">
      <c r="B128" s="38" t="s">
        <v>72</v>
      </c>
      <c r="C128" s="38">
        <v>0.30199999999999999</v>
      </c>
      <c r="D128" s="38">
        <v>2024</v>
      </c>
      <c r="E128" s="48">
        <v>0.72</v>
      </c>
      <c r="F128" s="46">
        <v>33.095999999999997</v>
      </c>
      <c r="G128" s="38">
        <v>5</v>
      </c>
      <c r="H128" s="46">
        <v>349.33</v>
      </c>
      <c r="I128" s="38">
        <v>64.3</v>
      </c>
      <c r="J128" s="46">
        <v>7</v>
      </c>
      <c r="K128" s="38">
        <v>63</v>
      </c>
      <c r="L128" s="47">
        <v>90846041</v>
      </c>
      <c r="M128" s="38">
        <v>27.3</v>
      </c>
      <c r="N128" s="46">
        <f t="shared" si="15"/>
        <v>0</v>
      </c>
      <c r="O128" s="38">
        <f t="shared" si="16"/>
        <v>0</v>
      </c>
      <c r="P128" s="46">
        <f t="shared" si="17"/>
        <v>0</v>
      </c>
      <c r="Q128" s="38">
        <f t="shared" si="18"/>
        <v>1</v>
      </c>
      <c r="R128" s="38">
        <f t="shared" si="19"/>
        <v>18.324676774531675</v>
      </c>
      <c r="S128" s="38"/>
    </row>
    <row r="129" spans="2:19" x14ac:dyDescent="0.25">
      <c r="B129" s="38" t="s">
        <v>73</v>
      </c>
      <c r="C129" s="38">
        <v>0.29599999999999999</v>
      </c>
      <c r="D129" s="38">
        <v>2024</v>
      </c>
      <c r="E129" s="45">
        <v>0.72499999999999998</v>
      </c>
      <c r="F129" s="46">
        <v>31.553000000000001</v>
      </c>
      <c r="G129" s="38">
        <v>3</v>
      </c>
      <c r="H129" s="46">
        <v>354</v>
      </c>
      <c r="I129" s="38">
        <v>62.9</v>
      </c>
      <c r="J129" s="46">
        <v>0</v>
      </c>
      <c r="K129" s="38">
        <v>10</v>
      </c>
      <c r="L129" s="47">
        <v>97848247</v>
      </c>
      <c r="M129" s="38">
        <v>27.5</v>
      </c>
      <c r="N129" s="46">
        <f t="shared" si="15"/>
        <v>0</v>
      </c>
      <c r="O129" s="38">
        <f t="shared" si="16"/>
        <v>0</v>
      </c>
      <c r="P129" s="46">
        <f t="shared" si="17"/>
        <v>0</v>
      </c>
      <c r="Q129" s="38">
        <f t="shared" si="18"/>
        <v>1</v>
      </c>
      <c r="R129" s="38">
        <f t="shared" si="19"/>
        <v>18.398928336469591</v>
      </c>
      <c r="S129" s="38"/>
    </row>
    <row r="130" spans="2:19" x14ac:dyDescent="0.25">
      <c r="B130" s="38" t="s">
        <v>74</v>
      </c>
      <c r="C130" s="38">
        <v>0.309</v>
      </c>
      <c r="D130" s="38">
        <v>2024</v>
      </c>
      <c r="E130" s="45">
        <v>0.74170000000000003</v>
      </c>
      <c r="F130" s="46">
        <v>35.872</v>
      </c>
      <c r="G130" s="38">
        <v>0</v>
      </c>
      <c r="H130" s="46">
        <v>357</v>
      </c>
      <c r="I130" s="38">
        <v>78.7</v>
      </c>
      <c r="J130" s="46">
        <v>7</v>
      </c>
      <c r="K130" s="38">
        <v>455</v>
      </c>
      <c r="L130" s="47">
        <v>131002850</v>
      </c>
      <c r="M130" s="38">
        <v>27</v>
      </c>
      <c r="N130" s="46">
        <f t="shared" si="15"/>
        <v>0</v>
      </c>
      <c r="O130" s="38">
        <f t="shared" si="16"/>
        <v>0</v>
      </c>
      <c r="P130" s="46">
        <f t="shared" si="17"/>
        <v>0</v>
      </c>
      <c r="Q130" s="38">
        <f t="shared" si="18"/>
        <v>1</v>
      </c>
      <c r="R130" s="38">
        <f t="shared" si="19"/>
        <v>18.690729636653963</v>
      </c>
      <c r="S130" s="38"/>
    </row>
    <row r="131" spans="2:19" x14ac:dyDescent="0.25">
      <c r="B131" s="38" t="s">
        <v>75</v>
      </c>
      <c r="C131" s="38">
        <v>0.29499999999999998</v>
      </c>
      <c r="D131" s="38">
        <v>2024</v>
      </c>
      <c r="E131" s="45">
        <v>0.7167</v>
      </c>
      <c r="F131" s="46">
        <v>16.515000000000001</v>
      </c>
      <c r="G131" s="38">
        <v>8</v>
      </c>
      <c r="H131" s="46">
        <v>344</v>
      </c>
      <c r="I131" s="38">
        <v>71.099999999999994</v>
      </c>
      <c r="J131" s="46">
        <v>7</v>
      </c>
      <c r="K131" s="38">
        <v>44</v>
      </c>
      <c r="L131" s="47">
        <v>39819445</v>
      </c>
      <c r="M131" s="38">
        <v>27.3</v>
      </c>
      <c r="N131" s="46">
        <f t="shared" si="15"/>
        <v>0</v>
      </c>
      <c r="O131" s="38">
        <f t="shared" si="16"/>
        <v>0</v>
      </c>
      <c r="P131" s="46">
        <f t="shared" si="17"/>
        <v>0</v>
      </c>
      <c r="Q131" s="38">
        <f t="shared" si="18"/>
        <v>1</v>
      </c>
      <c r="R131" s="38">
        <f t="shared" si="19"/>
        <v>17.499865918783456</v>
      </c>
      <c r="S131" s="38"/>
    </row>
    <row r="132" spans="2:19" x14ac:dyDescent="0.25">
      <c r="B132" s="38" t="s">
        <v>76</v>
      </c>
      <c r="C132" s="38">
        <v>0.30599999999999999</v>
      </c>
      <c r="D132" s="38">
        <v>2024</v>
      </c>
      <c r="E132" s="45">
        <v>0.61499999999999999</v>
      </c>
      <c r="F132" s="46">
        <v>32.734999999999999</v>
      </c>
      <c r="G132" s="38">
        <v>3</v>
      </c>
      <c r="H132" s="46">
        <v>355.67</v>
      </c>
      <c r="I132" s="38">
        <v>74.5</v>
      </c>
      <c r="J132" s="46">
        <v>0</v>
      </c>
      <c r="K132" s="38">
        <v>616</v>
      </c>
      <c r="L132" s="47">
        <v>98515000</v>
      </c>
      <c r="M132" s="38">
        <v>27.4</v>
      </c>
      <c r="N132" s="46">
        <f t="shared" si="15"/>
        <v>0</v>
      </c>
      <c r="O132" s="38">
        <f t="shared" si="16"/>
        <v>0</v>
      </c>
      <c r="P132" s="46">
        <f t="shared" si="17"/>
        <v>0</v>
      </c>
      <c r="Q132" s="38">
        <f t="shared" si="18"/>
        <v>1</v>
      </c>
      <c r="R132" s="38">
        <f t="shared" si="19"/>
        <v>18.405719378812204</v>
      </c>
      <c r="S132" s="38"/>
    </row>
    <row r="133" spans="2:19" x14ac:dyDescent="0.25">
      <c r="B133" s="38" t="s">
        <v>77</v>
      </c>
      <c r="C133" s="38">
        <v>0.31</v>
      </c>
      <c r="D133" s="38">
        <v>2024</v>
      </c>
      <c r="E133" s="48">
        <v>0.74</v>
      </c>
      <c r="F133" s="46">
        <v>33.100999999999999</v>
      </c>
      <c r="G133" s="38">
        <v>6</v>
      </c>
      <c r="H133" s="46">
        <v>352</v>
      </c>
      <c r="I133" s="38">
        <v>70</v>
      </c>
      <c r="J133" s="46">
        <v>0</v>
      </c>
      <c r="K133" s="38">
        <v>247</v>
      </c>
      <c r="L133" s="47">
        <v>71519599</v>
      </c>
      <c r="M133" s="38">
        <v>27.3</v>
      </c>
      <c r="N133" s="46">
        <f t="shared" si="15"/>
        <v>0</v>
      </c>
      <c r="O133" s="38">
        <f t="shared" si="16"/>
        <v>0</v>
      </c>
      <c r="P133" s="46">
        <f t="shared" si="17"/>
        <v>0</v>
      </c>
      <c r="Q133" s="38">
        <f t="shared" si="18"/>
        <v>1</v>
      </c>
      <c r="R133" s="38">
        <f t="shared" si="19"/>
        <v>18.085482081990548</v>
      </c>
      <c r="S133" s="38"/>
    </row>
    <row r="134" spans="2:19" x14ac:dyDescent="0.25">
      <c r="B134" s="38" t="s">
        <v>78</v>
      </c>
      <c r="C134" s="38">
        <v>0.30299999999999999</v>
      </c>
      <c r="D134" s="38">
        <v>2024</v>
      </c>
      <c r="E134" s="45">
        <v>0.70499999999999996</v>
      </c>
      <c r="F134" s="46">
        <v>24.286999999999999</v>
      </c>
      <c r="G134" s="38">
        <v>3</v>
      </c>
      <c r="H134" s="46">
        <v>356.67</v>
      </c>
      <c r="I134" s="38">
        <v>77.7</v>
      </c>
      <c r="J134" s="38">
        <v>6</v>
      </c>
      <c r="K134" s="38">
        <v>25</v>
      </c>
      <c r="L134" s="47">
        <v>18965000</v>
      </c>
      <c r="M134" s="38">
        <v>27.5</v>
      </c>
      <c r="N134" s="46">
        <f t="shared" si="15"/>
        <v>0</v>
      </c>
      <c r="O134" s="38">
        <f t="shared" si="16"/>
        <v>0</v>
      </c>
      <c r="P134" s="46">
        <f t="shared" si="17"/>
        <v>0</v>
      </c>
      <c r="Q134" s="38">
        <f t="shared" si="18"/>
        <v>1</v>
      </c>
      <c r="R134" s="38">
        <f t="shared" si="19"/>
        <v>16.758105733105136</v>
      </c>
      <c r="S134" s="38"/>
    </row>
  </sheetData>
  <sortState xmlns:xlrd2="http://schemas.microsoft.com/office/spreadsheetml/2017/richdata2" ref="B45:B74">
    <sortCondition ref="B45:B74"/>
  </sortState>
  <mergeCells count="10">
    <mergeCell ref="C10:H10"/>
    <mergeCell ref="C11:H11"/>
    <mergeCell ref="C2:H2"/>
    <mergeCell ref="C3:H3"/>
    <mergeCell ref="C4:H4"/>
    <mergeCell ref="C6:H6"/>
    <mergeCell ref="C9:H9"/>
    <mergeCell ref="C5:H5"/>
    <mergeCell ref="C7:H7"/>
    <mergeCell ref="C8:H8"/>
  </mergeCells>
  <phoneticPr fontId="5" type="noConversion"/>
  <hyperlinks>
    <hyperlink ref="C5" r:id="rId1" xr:uid="{3B9A43F1-2893-433D-82BA-FA00FBE85DA3}"/>
    <hyperlink ref="C7" r:id="rId2" xr:uid="{83E7EEDD-B9BC-4499-9E3F-18127B8A63BB}"/>
    <hyperlink ref="C9" r:id="rId3" xr:uid="{7DD8C621-3F25-4FB4-B2C1-EA852F65016E}"/>
    <hyperlink ref="C11" r:id="rId4" xr:uid="{1D835C1A-6DAA-4573-AD7B-F4B0A44D9FD9}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00D8-6261-4446-B367-906DC6494BCA}">
  <dimension ref="A1:I23"/>
  <sheetViews>
    <sheetView workbookViewId="0">
      <selection activeCell="E42" sqref="E42"/>
    </sheetView>
  </sheetViews>
  <sheetFormatPr defaultRowHeight="15" x14ac:dyDescent="0.25"/>
  <cols>
    <col min="1" max="1" width="39" bestFit="1" customWidth="1"/>
    <col min="2" max="2" width="12.710937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8" max="8" width="12.7109375" bestFit="1" customWidth="1"/>
    <col min="9" max="9" width="12.5703125" bestFit="1" customWidth="1"/>
  </cols>
  <sheetData>
    <row r="1" spans="1:9" x14ac:dyDescent="0.25">
      <c r="A1" t="s">
        <v>79</v>
      </c>
    </row>
    <row r="2" spans="1:9" ht="15.75" thickBot="1" x14ac:dyDescent="0.3"/>
    <row r="3" spans="1:9" x14ac:dyDescent="0.25">
      <c r="A3" s="5" t="s">
        <v>80</v>
      </c>
      <c r="B3" s="5"/>
    </row>
    <row r="4" spans="1:9" x14ac:dyDescent="0.25">
      <c r="A4" t="s">
        <v>81</v>
      </c>
      <c r="B4">
        <v>0.56992344693432673</v>
      </c>
    </row>
    <row r="5" spans="1:9" x14ac:dyDescent="0.25">
      <c r="A5" t="s">
        <v>82</v>
      </c>
      <c r="B5">
        <v>0.32481273536550437</v>
      </c>
    </row>
    <row r="6" spans="1:9" x14ac:dyDescent="0.25">
      <c r="A6" t="s">
        <v>83</v>
      </c>
      <c r="B6">
        <v>0.28896208414597363</v>
      </c>
    </row>
    <row r="7" spans="1:9" x14ac:dyDescent="0.25">
      <c r="A7" t="s">
        <v>84</v>
      </c>
      <c r="B7">
        <v>1.4905408947817908E-2</v>
      </c>
    </row>
    <row r="8" spans="1:9" ht="15.75" thickBot="1" x14ac:dyDescent="0.3">
      <c r="A8" s="4" t="s">
        <v>85</v>
      </c>
      <c r="B8" s="4">
        <v>120</v>
      </c>
    </row>
    <row r="10" spans="1:9" ht="15.75" thickBot="1" x14ac:dyDescent="0.3">
      <c r="A10" t="s">
        <v>86</v>
      </c>
    </row>
    <row r="11" spans="1:9" x14ac:dyDescent="0.25">
      <c r="A11" s="15"/>
      <c r="B11" s="15" t="s">
        <v>87</v>
      </c>
      <c r="C11" s="15" t="s">
        <v>88</v>
      </c>
      <c r="D11" s="15" t="s">
        <v>89</v>
      </c>
      <c r="E11" s="15" t="s">
        <v>90</v>
      </c>
      <c r="F11" s="15" t="s">
        <v>91</v>
      </c>
    </row>
    <row r="12" spans="1:9" x14ac:dyDescent="0.25">
      <c r="A12" t="s">
        <v>92</v>
      </c>
      <c r="B12">
        <v>6</v>
      </c>
      <c r="C12">
        <v>1.2077444269775681E-2</v>
      </c>
      <c r="D12">
        <v>2.0129073782959466E-3</v>
      </c>
      <c r="E12">
        <v>9.0601627673795964</v>
      </c>
      <c r="F12">
        <v>4.3942635119556667E-8</v>
      </c>
    </row>
    <row r="13" spans="1:9" x14ac:dyDescent="0.25">
      <c r="A13" t="s">
        <v>93</v>
      </c>
      <c r="B13">
        <v>113</v>
      </c>
      <c r="C13">
        <v>2.5105347396890985E-2</v>
      </c>
      <c r="D13">
        <v>2.2217121590169015E-4</v>
      </c>
    </row>
    <row r="14" spans="1:9" ht="15.75" thickBot="1" x14ac:dyDescent="0.3">
      <c r="A14" s="4" t="s">
        <v>94</v>
      </c>
      <c r="B14" s="4">
        <v>119</v>
      </c>
      <c r="C14" s="4">
        <v>3.7182791666666666E-2</v>
      </c>
      <c r="D14" s="4"/>
      <c r="E14" s="4"/>
      <c r="F14" s="4"/>
    </row>
    <row r="15" spans="1:9" ht="15.75" thickBot="1" x14ac:dyDescent="0.3"/>
    <row r="16" spans="1:9" x14ac:dyDescent="0.25">
      <c r="A16" s="15"/>
      <c r="B16" s="15" t="s">
        <v>95</v>
      </c>
      <c r="C16" s="15" t="s">
        <v>84</v>
      </c>
      <c r="D16" s="15" t="s">
        <v>96</v>
      </c>
      <c r="E16" s="15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</row>
    <row r="17" spans="1:9" x14ac:dyDescent="0.25">
      <c r="A17" t="s">
        <v>102</v>
      </c>
      <c r="B17">
        <v>0.23210068562271302</v>
      </c>
      <c r="C17">
        <v>0.10011459543422391</v>
      </c>
      <c r="D17">
        <v>2.318350132825588</v>
      </c>
      <c r="E17">
        <v>2.2229316080324128E-2</v>
      </c>
      <c r="F17">
        <v>3.3755615457683796E-2</v>
      </c>
      <c r="G17">
        <v>0.43044575578774225</v>
      </c>
      <c r="H17">
        <v>3.3755615457683796E-2</v>
      </c>
      <c r="I17">
        <v>0.43044575578774225</v>
      </c>
    </row>
    <row r="18" spans="1:9" x14ac:dyDescent="0.25">
      <c r="A18" t="s">
        <v>39</v>
      </c>
      <c r="B18">
        <v>-2.167903919550692E-2</v>
      </c>
      <c r="C18">
        <v>1.3908806183114028E-2</v>
      </c>
      <c r="D18">
        <v>-1.5586556394628848</v>
      </c>
      <c r="E18">
        <v>0.12187427759615878</v>
      </c>
      <c r="F18">
        <v>-4.9234892828397644E-2</v>
      </c>
      <c r="G18">
        <v>5.8768144373838073E-3</v>
      </c>
      <c r="H18">
        <v>-4.9234892828397644E-2</v>
      </c>
      <c r="I18">
        <v>5.8768144373838073E-3</v>
      </c>
    </row>
    <row r="19" spans="1:9" x14ac:dyDescent="0.25">
      <c r="A19" t="s">
        <v>40</v>
      </c>
      <c r="B19">
        <v>4.9382855124499104E-4</v>
      </c>
      <c r="C19">
        <v>2.0683420152254367E-4</v>
      </c>
      <c r="D19">
        <v>2.387557510362555</v>
      </c>
      <c r="E19">
        <v>1.8620008005816313E-2</v>
      </c>
      <c r="F19">
        <v>8.4052693533313611E-5</v>
      </c>
      <c r="G19">
        <v>9.0360440895666911E-4</v>
      </c>
      <c r="H19">
        <v>8.4052693533313611E-5</v>
      </c>
      <c r="I19">
        <v>9.0360440895666911E-4</v>
      </c>
    </row>
    <row r="20" spans="1:9" x14ac:dyDescent="0.25">
      <c r="A20" t="s">
        <v>41</v>
      </c>
      <c r="B20">
        <v>7.0241900505138121E-4</v>
      </c>
      <c r="C20">
        <v>6.7561385044213212E-4</v>
      </c>
      <c r="D20">
        <v>1.0396752591612908</v>
      </c>
      <c r="E20">
        <v>0.30071026711063059</v>
      </c>
      <c r="F20">
        <v>-6.3609388599308598E-4</v>
      </c>
      <c r="G20">
        <v>2.0409318960958483E-3</v>
      </c>
      <c r="H20">
        <v>-6.3609388599308598E-4</v>
      </c>
      <c r="I20">
        <v>2.0409318960958483E-3</v>
      </c>
    </row>
    <row r="21" spans="1:9" x14ac:dyDescent="0.25">
      <c r="A21" t="s">
        <v>42</v>
      </c>
      <c r="B21">
        <v>-3.2596384690457682E-4</v>
      </c>
      <c r="C21">
        <v>2.159279645955705E-4</v>
      </c>
      <c r="D21">
        <v>-1.5095953296975761</v>
      </c>
      <c r="E21">
        <v>0.13393786804303986</v>
      </c>
      <c r="F21">
        <v>-7.5375608940970562E-4</v>
      </c>
      <c r="G21">
        <v>1.0182839560055198E-4</v>
      </c>
      <c r="H21">
        <v>-7.5375608940970562E-4</v>
      </c>
      <c r="I21">
        <v>1.0182839560055198E-4</v>
      </c>
    </row>
    <row r="22" spans="1:9" x14ac:dyDescent="0.25">
      <c r="A22" t="s">
        <v>43</v>
      </c>
      <c r="B22">
        <v>1.120633600363865E-3</v>
      </c>
      <c r="C22">
        <v>3.7394777901123103E-4</v>
      </c>
      <c r="D22">
        <v>2.9967649582703078</v>
      </c>
      <c r="E22">
        <v>3.3548517158740921E-3</v>
      </c>
      <c r="F22">
        <v>3.7977560514008025E-4</v>
      </c>
      <c r="G22">
        <v>1.8614915955876498E-3</v>
      </c>
      <c r="H22">
        <v>3.7977560514008025E-4</v>
      </c>
      <c r="I22">
        <v>1.8614915955876498E-3</v>
      </c>
    </row>
    <row r="23" spans="1:9" ht="15.75" thickBot="1" x14ac:dyDescent="0.3">
      <c r="A23" s="4" t="s">
        <v>156</v>
      </c>
      <c r="B23" s="4">
        <v>6.6236878598563975E-3</v>
      </c>
      <c r="C23" s="4">
        <v>3.1180954736602547E-3</v>
      </c>
      <c r="D23" s="4">
        <v>2.1242735880954329</v>
      </c>
      <c r="E23" s="4">
        <v>3.5827540171317035E-2</v>
      </c>
      <c r="F23" s="4">
        <v>4.461783486609432E-4</v>
      </c>
      <c r="G23" s="4">
        <v>1.2801197371051853E-2</v>
      </c>
      <c r="H23" s="4">
        <v>4.461783486609432E-4</v>
      </c>
      <c r="I23" s="4">
        <v>1.2801197371051853E-2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7448-9614-4546-B996-3FDB7960339E}">
  <dimension ref="A1:I22"/>
  <sheetViews>
    <sheetView workbookViewId="0">
      <selection activeCell="G35" sqref="G35"/>
    </sheetView>
  </sheetViews>
  <sheetFormatPr defaultRowHeight="15" x14ac:dyDescent="0.25"/>
  <cols>
    <col min="1" max="1" width="39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8" max="8" width="12.7109375" bestFit="1" customWidth="1"/>
    <col min="9" max="9" width="12.5703125" bestFit="1" customWidth="1"/>
  </cols>
  <sheetData>
    <row r="1" spans="1:9" x14ac:dyDescent="0.25">
      <c r="A1" t="s">
        <v>79</v>
      </c>
    </row>
    <row r="2" spans="1:9" ht="15.75" thickBot="1" x14ac:dyDescent="0.3"/>
    <row r="3" spans="1:9" x14ac:dyDescent="0.25">
      <c r="A3" s="5" t="s">
        <v>80</v>
      </c>
      <c r="B3" s="5"/>
    </row>
    <row r="4" spans="1:9" x14ac:dyDescent="0.25">
      <c r="A4" t="s">
        <v>81</v>
      </c>
      <c r="B4">
        <v>0.42481579578633732</v>
      </c>
    </row>
    <row r="5" spans="1:9" x14ac:dyDescent="0.25">
      <c r="A5" t="s">
        <v>82</v>
      </c>
      <c r="B5">
        <v>0.18046846034957906</v>
      </c>
    </row>
    <row r="6" spans="1:9" x14ac:dyDescent="0.25">
      <c r="A6" t="s">
        <v>83</v>
      </c>
      <c r="B6">
        <v>0.13687635717668431</v>
      </c>
    </row>
    <row r="7" spans="1:9" x14ac:dyDescent="0.25">
      <c r="A7" t="s">
        <v>84</v>
      </c>
      <c r="B7">
        <v>1.1766785376548195E-2</v>
      </c>
    </row>
    <row r="8" spans="1:9" ht="15.75" thickBot="1" x14ac:dyDescent="0.3">
      <c r="A8" s="4" t="s">
        <v>85</v>
      </c>
      <c r="B8" s="4">
        <v>100</v>
      </c>
    </row>
    <row r="10" spans="1:9" ht="15.75" thickBot="1" x14ac:dyDescent="0.3">
      <c r="A10" t="s">
        <v>86</v>
      </c>
    </row>
    <row r="11" spans="1:9" x14ac:dyDescent="0.25">
      <c r="A11" s="15"/>
      <c r="B11" s="15" t="s">
        <v>87</v>
      </c>
      <c r="C11" s="15" t="s">
        <v>88</v>
      </c>
      <c r="D11" s="15" t="s">
        <v>89</v>
      </c>
      <c r="E11" s="15" t="s">
        <v>90</v>
      </c>
      <c r="F11" s="15" t="s">
        <v>91</v>
      </c>
    </row>
    <row r="12" spans="1:9" x14ac:dyDescent="0.25">
      <c r="A12" t="s">
        <v>92</v>
      </c>
      <c r="B12">
        <v>5</v>
      </c>
      <c r="C12">
        <v>2.8660196188116695E-3</v>
      </c>
      <c r="D12">
        <v>5.7320392376233387E-4</v>
      </c>
      <c r="E12">
        <v>4.1399346949103641</v>
      </c>
      <c r="F12">
        <v>1.9222468829724283E-3</v>
      </c>
    </row>
    <row r="13" spans="1:9" x14ac:dyDescent="0.25">
      <c r="A13" t="s">
        <v>93</v>
      </c>
      <c r="B13">
        <v>94</v>
      </c>
      <c r="C13">
        <v>1.3014980381188354E-2</v>
      </c>
      <c r="D13">
        <v>1.3845723809774845E-4</v>
      </c>
    </row>
    <row r="14" spans="1:9" ht="15.75" thickBot="1" x14ac:dyDescent="0.3">
      <c r="A14" s="4" t="s">
        <v>94</v>
      </c>
      <c r="B14" s="4">
        <v>99</v>
      </c>
      <c r="C14" s="4">
        <v>1.5881000000000024E-2</v>
      </c>
      <c r="D14" s="4"/>
      <c r="E14" s="4"/>
      <c r="F14" s="4"/>
    </row>
    <row r="15" spans="1:9" ht="15.75" thickBot="1" x14ac:dyDescent="0.3"/>
    <row r="16" spans="1:9" x14ac:dyDescent="0.25">
      <c r="A16" s="15"/>
      <c r="B16" s="15" t="s">
        <v>95</v>
      </c>
      <c r="C16" s="15" t="s">
        <v>84</v>
      </c>
      <c r="D16" s="15" t="s">
        <v>96</v>
      </c>
      <c r="E16" s="15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</row>
    <row r="17" spans="1:9" x14ac:dyDescent="0.25">
      <c r="A17" t="s">
        <v>102</v>
      </c>
      <c r="B17">
        <v>0.26340284360966004</v>
      </c>
      <c r="C17">
        <v>7.7239424030075457E-2</v>
      </c>
      <c r="D17">
        <v>3.4102124260675009</v>
      </c>
      <c r="E17">
        <v>9.5807879467270179E-4</v>
      </c>
      <c r="F17">
        <v>0.11004215656167041</v>
      </c>
      <c r="G17">
        <v>0.41676353065764971</v>
      </c>
      <c r="H17">
        <v>0.11004215656167041</v>
      </c>
      <c r="I17">
        <v>0.41676353065764971</v>
      </c>
    </row>
    <row r="18" spans="1:9" x14ac:dyDescent="0.25">
      <c r="A18" t="s">
        <v>39</v>
      </c>
      <c r="B18">
        <v>-1.3998635243697179E-3</v>
      </c>
      <c r="C18">
        <v>1.2680854517275528E-2</v>
      </c>
      <c r="D18">
        <v>-0.11039189216015685</v>
      </c>
      <c r="E18">
        <v>0.91233393246416117</v>
      </c>
      <c r="F18">
        <v>-2.6577997431320322E-2</v>
      </c>
      <c r="G18">
        <v>2.3778270382580884E-2</v>
      </c>
      <c r="H18">
        <v>-2.6577997431320322E-2</v>
      </c>
      <c r="I18">
        <v>2.3778270382580884E-2</v>
      </c>
    </row>
    <row r="19" spans="1:9" x14ac:dyDescent="0.25">
      <c r="A19" t="s">
        <v>40</v>
      </c>
      <c r="B19">
        <v>4.9740983198253395E-4</v>
      </c>
      <c r="C19">
        <v>1.3548364705695396E-4</v>
      </c>
      <c r="D19">
        <v>3.6713643512521887</v>
      </c>
      <c r="E19">
        <v>4.0048708658713735E-4</v>
      </c>
      <c r="F19">
        <v>2.2840387476137061E-4</v>
      </c>
      <c r="G19">
        <v>7.6641578920369794E-4</v>
      </c>
      <c r="H19">
        <v>2.2840387476137061E-4</v>
      </c>
      <c r="I19">
        <v>7.6641578920369794E-4</v>
      </c>
    </row>
    <row r="20" spans="1:9" x14ac:dyDescent="0.25">
      <c r="A20" t="s">
        <v>41</v>
      </c>
      <c r="B20">
        <v>6.6220029744709316E-4</v>
      </c>
      <c r="C20">
        <v>5.9484424466187049E-4</v>
      </c>
      <c r="D20">
        <v>1.1132330915019781</v>
      </c>
      <c r="E20">
        <v>0.26844699333946426</v>
      </c>
      <c r="F20">
        <v>-5.1887689458848525E-4</v>
      </c>
      <c r="G20">
        <v>1.8432774894826716E-3</v>
      </c>
      <c r="H20">
        <v>-5.1887689458848525E-4</v>
      </c>
      <c r="I20">
        <v>1.8432774894826716E-3</v>
      </c>
    </row>
    <row r="21" spans="1:9" x14ac:dyDescent="0.25">
      <c r="A21" t="s">
        <v>42</v>
      </c>
      <c r="B21">
        <v>-1.8657347164491769E-5</v>
      </c>
      <c r="C21">
        <v>2.076676134493793E-4</v>
      </c>
      <c r="D21">
        <v>-8.9842353627469465E-2</v>
      </c>
      <c r="E21">
        <v>0.92860364489412128</v>
      </c>
      <c r="F21">
        <v>-4.3098626178472721E-4</v>
      </c>
      <c r="G21">
        <v>3.936715674557437E-4</v>
      </c>
      <c r="H21">
        <v>-4.3098626178472721E-4</v>
      </c>
      <c r="I21">
        <v>3.936715674557437E-4</v>
      </c>
    </row>
    <row r="22" spans="1:9" ht="15.75" thickBot="1" x14ac:dyDescent="0.3">
      <c r="A22" s="4" t="s">
        <v>43</v>
      </c>
      <c r="B22" s="4">
        <v>6.4156572625232019E-4</v>
      </c>
      <c r="C22" s="4">
        <v>3.1733832297279577E-4</v>
      </c>
      <c r="D22" s="4">
        <v>2.0217089453369272</v>
      </c>
      <c r="E22" s="4">
        <v>4.6049291181478345E-2</v>
      </c>
      <c r="F22" s="4">
        <v>1.1483046987198161E-5</v>
      </c>
      <c r="G22" s="4">
        <v>1.2716484055174423E-3</v>
      </c>
      <c r="H22" s="4">
        <v>1.1483046987198161E-5</v>
      </c>
      <c r="I22" s="4">
        <v>1.2716484055174423E-3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3E9D-F518-4F2C-AAAE-513FA3BEC6ED}">
  <dimension ref="C4:R47"/>
  <sheetViews>
    <sheetView showGridLines="0" workbookViewId="0">
      <selection activeCell="L34" sqref="L34"/>
    </sheetView>
  </sheetViews>
  <sheetFormatPr defaultRowHeight="15" x14ac:dyDescent="0.25"/>
  <cols>
    <col min="3" max="3" width="40.7109375" bestFit="1" customWidth="1"/>
    <col min="4" max="7" width="11.28515625" bestFit="1" customWidth="1"/>
    <col min="8" max="8" width="12.28515625" bestFit="1" customWidth="1"/>
    <col min="12" max="12" width="41" bestFit="1" customWidth="1"/>
    <col min="13" max="13" width="12" bestFit="1" customWidth="1"/>
    <col min="14" max="14" width="12.85546875" bestFit="1" customWidth="1"/>
    <col min="17" max="17" width="29.85546875" bestFit="1" customWidth="1"/>
  </cols>
  <sheetData>
    <row r="4" spans="3:17" x14ac:dyDescent="0.25">
      <c r="C4" s="6" t="s">
        <v>103</v>
      </c>
      <c r="D4" s="7"/>
      <c r="E4" s="7"/>
      <c r="F4" s="7"/>
      <c r="G4" s="7"/>
      <c r="L4" s="19" t="s">
        <v>104</v>
      </c>
    </row>
    <row r="5" spans="3:17" x14ac:dyDescent="0.25">
      <c r="C5" s="7" t="s">
        <v>105</v>
      </c>
      <c r="D5" s="7"/>
      <c r="E5" s="7"/>
      <c r="F5" s="7"/>
      <c r="G5" s="7"/>
      <c r="L5" s="20" t="s">
        <v>106</v>
      </c>
      <c r="Q5" t="s">
        <v>107</v>
      </c>
    </row>
    <row r="6" spans="3:17" x14ac:dyDescent="0.25">
      <c r="C6" s="8"/>
      <c r="D6" s="9" t="s">
        <v>108</v>
      </c>
      <c r="E6" s="9" t="s">
        <v>109</v>
      </c>
      <c r="F6" s="9" t="s">
        <v>110</v>
      </c>
      <c r="G6" s="9" t="s">
        <v>111</v>
      </c>
      <c r="H6" s="16" t="s">
        <v>112</v>
      </c>
      <c r="L6" s="21"/>
      <c r="M6" s="22" t="s">
        <v>113</v>
      </c>
      <c r="N6" s="22" t="s">
        <v>114</v>
      </c>
      <c r="Q6" s="31"/>
    </row>
    <row r="7" spans="3:17" x14ac:dyDescent="0.25">
      <c r="C7" s="7" t="s">
        <v>115</v>
      </c>
      <c r="D7" s="10" t="s">
        <v>116</v>
      </c>
      <c r="E7" s="10" t="s">
        <v>117</v>
      </c>
      <c r="F7" s="10" t="s">
        <v>118</v>
      </c>
      <c r="G7" s="10" t="s">
        <v>119</v>
      </c>
      <c r="H7" s="10" t="s">
        <v>120</v>
      </c>
      <c r="L7" s="20" t="s">
        <v>121</v>
      </c>
      <c r="M7" s="54">
        <v>0.318</v>
      </c>
      <c r="N7" s="54">
        <v>1.7999999999999999E-2</v>
      </c>
      <c r="Q7" s="32">
        <v>1.5129999999999999E-4</v>
      </c>
    </row>
    <row r="8" spans="3:17" x14ac:dyDescent="0.25">
      <c r="C8" s="11"/>
      <c r="D8" s="14" t="s">
        <v>122</v>
      </c>
      <c r="E8" s="12" t="s">
        <v>123</v>
      </c>
      <c r="F8" s="12" t="s">
        <v>123</v>
      </c>
      <c r="G8" s="12" t="s">
        <v>124</v>
      </c>
      <c r="H8" s="12" t="s">
        <v>123</v>
      </c>
      <c r="L8" s="20" t="s">
        <v>125</v>
      </c>
      <c r="M8" s="54">
        <v>0.68200000000000005</v>
      </c>
      <c r="N8" s="54">
        <v>0.106</v>
      </c>
      <c r="Q8" s="32">
        <v>1.584E-4</v>
      </c>
    </row>
    <row r="9" spans="3:17" x14ac:dyDescent="0.25">
      <c r="C9" s="7" t="s">
        <v>126</v>
      </c>
      <c r="D9" s="10"/>
      <c r="E9" s="10" t="s">
        <v>127</v>
      </c>
      <c r="F9" s="10" t="s">
        <v>127</v>
      </c>
      <c r="G9" s="10" t="s">
        <v>127</v>
      </c>
      <c r="H9" s="10" t="s">
        <v>127</v>
      </c>
      <c r="L9" s="20" t="s">
        <v>126</v>
      </c>
      <c r="M9" s="54">
        <v>26135.525000000001</v>
      </c>
      <c r="N9" s="54">
        <v>9539.4809999999998</v>
      </c>
      <c r="Q9" s="32">
        <v>1.54E-4</v>
      </c>
    </row>
    <row r="10" spans="3:17" x14ac:dyDescent="0.25">
      <c r="C10" s="11"/>
      <c r="D10" s="13"/>
      <c r="E10" s="14" t="str">
        <f>"("&amp;TEXT(Q7,"0.000E+00")&amp;")"</f>
        <v>(1.513E-04)</v>
      </c>
      <c r="F10" s="33" t="str">
        <f>"("&amp;TEXT(Q8,"0.000E+00")&amp;")"</f>
        <v>(1.584E-04)</v>
      </c>
      <c r="G10" s="14" t="str">
        <f>"("&amp;TEXT(Q10,"0.000E+00")&amp;")"</f>
        <v>(1.580E-04)</v>
      </c>
      <c r="H10" s="14" t="str">
        <f>"("&amp;TEXT(Q13,"0.000E+00")&amp;")"</f>
        <v>(1.540E-04)</v>
      </c>
      <c r="L10" s="20" t="s">
        <v>128</v>
      </c>
      <c r="M10" s="54">
        <v>2.0710000000000002</v>
      </c>
      <c r="N10" s="54">
        <v>2.1659999999999999</v>
      </c>
      <c r="Q10" s="32">
        <v>1.5799999999999999E-4</v>
      </c>
    </row>
    <row r="11" spans="3:17" x14ac:dyDescent="0.25">
      <c r="C11" s="7" t="s">
        <v>129</v>
      </c>
      <c r="D11" s="10"/>
      <c r="E11" s="10"/>
      <c r="F11" s="10" t="s">
        <v>130</v>
      </c>
      <c r="G11" s="10" t="s">
        <v>130</v>
      </c>
      <c r="H11" s="10" t="s">
        <v>130</v>
      </c>
      <c r="L11" s="20" t="s">
        <v>131</v>
      </c>
      <c r="M11" s="54">
        <v>354.56599999999997</v>
      </c>
      <c r="N11" s="54">
        <v>6.649</v>
      </c>
      <c r="Q11" s="32">
        <v>7.0500000000000001E-4</v>
      </c>
    </row>
    <row r="12" spans="3:17" x14ac:dyDescent="0.25">
      <c r="C12" s="11"/>
      <c r="D12" s="13"/>
      <c r="E12" s="13"/>
      <c r="F12" s="14" t="str">
        <f>"("&amp;TEXT(Q9,"0.000E+00")&amp;")"</f>
        <v>(1.540E-04)</v>
      </c>
      <c r="G12" s="14" t="str">
        <f>"("&amp;TEXT(Q11,"0.000E+00")&amp;")"</f>
        <v>(7.050E-04)</v>
      </c>
      <c r="H12" s="14" t="str">
        <f>"("&amp;TEXT(Q14,"0.000E+00")&amp;")"</f>
        <v>(6.850E-04)</v>
      </c>
      <c r="L12" s="20" t="s">
        <v>132</v>
      </c>
      <c r="M12" s="54">
        <v>73.129000000000005</v>
      </c>
      <c r="N12" s="54">
        <v>3.9340000000000002</v>
      </c>
      <c r="Q12" s="32">
        <v>2.24E-4</v>
      </c>
    </row>
    <row r="13" spans="3:17" x14ac:dyDescent="0.25">
      <c r="C13" s="7" t="s">
        <v>131</v>
      </c>
      <c r="D13" s="10"/>
      <c r="E13" s="10"/>
      <c r="F13" s="10"/>
      <c r="G13" s="35">
        <v>-2.7368200000000003E-4</v>
      </c>
      <c r="H13" s="35">
        <v>-3.1373000000000002E-4</v>
      </c>
      <c r="L13" s="23" t="s">
        <v>133</v>
      </c>
      <c r="M13" s="54">
        <v>6.9</v>
      </c>
      <c r="N13" s="54">
        <v>1.111</v>
      </c>
      <c r="Q13" s="32">
        <v>1.54E-4</v>
      </c>
    </row>
    <row r="14" spans="3:17" x14ac:dyDescent="0.25">
      <c r="C14" s="11"/>
      <c r="D14" s="13"/>
      <c r="E14" s="13"/>
      <c r="F14" s="13"/>
      <c r="G14" s="14" t="str">
        <f>"("&amp;TEXT(Q12,"0.000E+00")&amp;")"</f>
        <v>(2.240E-04)</v>
      </c>
      <c r="H14" s="14" t="str">
        <f>"("&amp;TEXT(Q17,"0.000E+00")&amp;")"</f>
        <v>(2.190E-04)</v>
      </c>
      <c r="L14" s="23" t="s">
        <v>134</v>
      </c>
      <c r="M14" s="54">
        <v>517.6</v>
      </c>
      <c r="N14" s="54">
        <v>932.57799999999997</v>
      </c>
      <c r="Q14" s="32">
        <v>6.8499999999999995E-4</v>
      </c>
    </row>
    <row r="15" spans="3:17" x14ac:dyDescent="0.25">
      <c r="C15" s="11"/>
      <c r="D15" s="13"/>
      <c r="E15" s="13"/>
      <c r="F15" s="13"/>
      <c r="G15" s="14"/>
      <c r="H15" s="14"/>
      <c r="L15" s="23" t="s">
        <v>47</v>
      </c>
      <c r="M15" s="55">
        <v>80184003.525000006</v>
      </c>
      <c r="N15" s="55">
        <v>38710652.899868444</v>
      </c>
      <c r="Q15" s="32"/>
    </row>
    <row r="16" spans="3:17" x14ac:dyDescent="0.25">
      <c r="C16" s="11"/>
      <c r="D16" s="13"/>
      <c r="E16" s="13"/>
      <c r="F16" s="13"/>
      <c r="G16" s="14"/>
      <c r="H16" s="14"/>
      <c r="L16" s="23" t="s">
        <v>161</v>
      </c>
      <c r="M16" s="55">
        <v>27.312500000000007</v>
      </c>
      <c r="N16" s="55">
        <v>0.3791991782780158</v>
      </c>
      <c r="Q16" s="32"/>
    </row>
    <row r="17" spans="3:18" x14ac:dyDescent="0.25">
      <c r="C17" t="s">
        <v>132</v>
      </c>
      <c r="D17" s="10"/>
      <c r="E17" s="10"/>
      <c r="F17" s="10"/>
      <c r="G17" s="10"/>
      <c r="H17" s="10" t="s">
        <v>127</v>
      </c>
      <c r="L17" s="64" t="s">
        <v>135</v>
      </c>
      <c r="M17" s="65"/>
      <c r="N17" s="65"/>
      <c r="Q17" s="32">
        <v>2.1900000000000001E-4</v>
      </c>
    </row>
    <row r="18" spans="3:18" x14ac:dyDescent="0.25">
      <c r="C18" s="62"/>
      <c r="D18" s="63"/>
      <c r="E18" s="63"/>
      <c r="F18" s="63"/>
      <c r="G18" s="63"/>
      <c r="H18" s="14" t="str">
        <f>"("&amp;TEXT(Q18,"0.000E+00")&amp;")"</f>
        <v>(3.780E-04)</v>
      </c>
      <c r="L18" s="66"/>
      <c r="M18" s="66"/>
      <c r="N18" s="66"/>
      <c r="Q18" s="32">
        <v>3.7800000000000003E-4</v>
      </c>
    </row>
    <row r="19" spans="3:18" x14ac:dyDescent="0.25">
      <c r="C19" s="61"/>
      <c r="D19" s="61"/>
      <c r="E19" s="61"/>
      <c r="F19" s="61"/>
      <c r="G19" s="61"/>
      <c r="Q19" s="32">
        <v>2.2474300000000001E-4</v>
      </c>
    </row>
    <row r="20" spans="3:18" ht="15" customHeight="1" x14ac:dyDescent="0.25">
      <c r="C20" s="62" t="s">
        <v>136</v>
      </c>
      <c r="D20" s="63"/>
      <c r="E20" s="63"/>
      <c r="F20" s="63"/>
      <c r="G20" s="63"/>
      <c r="H20" s="17"/>
      <c r="Q20" s="32">
        <v>2.2115399999999999E-4</v>
      </c>
    </row>
    <row r="21" spans="3:18" x14ac:dyDescent="0.25">
      <c r="C21" s="63"/>
      <c r="D21" s="63"/>
      <c r="E21" s="63"/>
      <c r="F21" s="63"/>
      <c r="G21" s="63"/>
      <c r="Q21" s="32">
        <v>3.8871000000000001E-4</v>
      </c>
    </row>
    <row r="22" spans="3:18" x14ac:dyDescent="0.25">
      <c r="Q22" s="37">
        <v>5.5271443523572201E-11</v>
      </c>
    </row>
    <row r="23" spans="3:18" x14ac:dyDescent="0.25">
      <c r="Q23" s="32">
        <v>1.50511104215864E-4</v>
      </c>
    </row>
    <row r="24" spans="3:18" x14ac:dyDescent="0.25">
      <c r="Q24" s="32">
        <v>1.9897952064950699E-4</v>
      </c>
    </row>
    <row r="25" spans="3:18" x14ac:dyDescent="0.25">
      <c r="C25" s="6" t="s">
        <v>137</v>
      </c>
      <c r="D25" s="7"/>
      <c r="E25" s="7"/>
      <c r="F25" s="7"/>
      <c r="G25" s="7"/>
      <c r="Q25" s="32">
        <v>-3.3129499653342001E-4</v>
      </c>
    </row>
    <row r="26" spans="3:18" x14ac:dyDescent="0.25">
      <c r="C26" s="7" t="s">
        <v>138</v>
      </c>
      <c r="D26" s="7"/>
      <c r="E26" s="7"/>
      <c r="F26" s="7"/>
      <c r="G26" s="7"/>
      <c r="Q26" s="32">
        <v>3.45931474324204E-4</v>
      </c>
    </row>
    <row r="27" spans="3:18" x14ac:dyDescent="0.25">
      <c r="C27" s="8"/>
      <c r="D27" s="9" t="s">
        <v>108</v>
      </c>
      <c r="E27" s="9" t="s">
        <v>109</v>
      </c>
      <c r="F27" s="9" t="s">
        <v>110</v>
      </c>
      <c r="G27" s="9" t="s">
        <v>111</v>
      </c>
      <c r="H27" s="16" t="s">
        <v>112</v>
      </c>
      <c r="Q27" s="32">
        <v>4.9382855124499104E-4</v>
      </c>
    </row>
    <row r="28" spans="3:18" ht="23.25" customHeight="1" x14ac:dyDescent="0.25">
      <c r="C28" s="24" t="s">
        <v>115</v>
      </c>
      <c r="D28" s="18">
        <v>-2.1999999999999999E-2</v>
      </c>
      <c r="E28" s="18">
        <v>-2.1999999999999999E-2</v>
      </c>
      <c r="F28" s="18">
        <v>-1.9E-2</v>
      </c>
      <c r="G28" s="18">
        <v>-2.1999999999999999E-2</v>
      </c>
      <c r="H28" s="18">
        <v>-1E-3</v>
      </c>
      <c r="Q28" s="32">
        <v>2.0683420152254399E-4</v>
      </c>
      <c r="R28" t="s">
        <v>139</v>
      </c>
    </row>
    <row r="29" spans="3:18" x14ac:dyDescent="0.25">
      <c r="C29" s="25"/>
      <c r="D29" s="26" t="s">
        <v>123</v>
      </c>
      <c r="E29" s="26" t="s">
        <v>123</v>
      </c>
      <c r="F29" s="26" t="s">
        <v>124</v>
      </c>
      <c r="G29" s="26" t="s">
        <v>123</v>
      </c>
      <c r="H29" s="26" t="s">
        <v>124</v>
      </c>
      <c r="Q29" s="32">
        <v>2.1592796459557099E-4</v>
      </c>
    </row>
    <row r="30" spans="3:18" ht="23.25" customHeight="1" x14ac:dyDescent="0.25">
      <c r="C30" s="24" t="s">
        <v>126</v>
      </c>
      <c r="D30" s="10" t="s">
        <v>127</v>
      </c>
      <c r="E30" s="18" t="s">
        <v>127</v>
      </c>
      <c r="F30" s="18" t="s">
        <v>127</v>
      </c>
      <c r="G30" s="18" t="str">
        <f>TEXT(Q27,"0.000E+00")&amp;"**"</f>
        <v>4.938E-04**</v>
      </c>
      <c r="H30" s="18" t="str">
        <f>TEXT(Q32,"0.000E+00")&amp;"***"</f>
        <v>4.974E-04***</v>
      </c>
      <c r="Q30" s="32">
        <v>3.7394777901123103E-4</v>
      </c>
    </row>
    <row r="31" spans="3:18" x14ac:dyDescent="0.25">
      <c r="C31" s="25"/>
      <c r="D31" s="14" t="str">
        <f>"("&amp;TEXT(Q13,"0.000E+00")&amp;")"</f>
        <v>(1.540E-04)</v>
      </c>
      <c r="E31" s="26" t="str">
        <f>"("&amp;TEXT(Q19,"0.000E+00")&amp;")"</f>
        <v>(2.247E-04)</v>
      </c>
      <c r="F31" s="26" t="str">
        <f>"("&amp;TEXT(Q23,"0.000E+00")&amp;")"</f>
        <v>(1.505E-04)</v>
      </c>
      <c r="G31" s="26" t="str">
        <f>"("&amp;TEXT(Q28,"0.000E+00")&amp;")"</f>
        <v>(2.068E-04)</v>
      </c>
      <c r="H31" s="26" t="str">
        <f>"("&amp;TEXT(Q33,"0.000E+00")&amp;")"</f>
        <v>(1.355E-04)</v>
      </c>
      <c r="Q31" s="32">
        <v>3.1180954736602499E-3</v>
      </c>
    </row>
    <row r="32" spans="3:18" ht="23.25" customHeight="1" x14ac:dyDescent="0.25">
      <c r="C32" s="24" t="s">
        <v>129</v>
      </c>
      <c r="D32" s="10" t="s">
        <v>130</v>
      </c>
      <c r="E32" s="18">
        <v>1E-3</v>
      </c>
      <c r="F32" s="18">
        <v>1E-3</v>
      </c>
      <c r="G32" s="18">
        <v>1E-3</v>
      </c>
      <c r="H32" s="18">
        <v>1E-3</v>
      </c>
      <c r="Q32" s="32">
        <v>4.9740983198253395E-4</v>
      </c>
    </row>
    <row r="33" spans="3:17" x14ac:dyDescent="0.25">
      <c r="C33" s="25"/>
      <c r="D33" s="14" t="str">
        <f>"("&amp;TEXT(Q14,"0.000E+00")&amp;")"</f>
        <v>(6.850E-04)</v>
      </c>
      <c r="E33" s="26" t="s">
        <v>140</v>
      </c>
      <c r="F33" s="26" t="s">
        <v>140</v>
      </c>
      <c r="G33" s="26" t="s">
        <v>140</v>
      </c>
      <c r="H33" s="26" t="s">
        <v>140</v>
      </c>
      <c r="Q33" s="32">
        <v>1.3548364705695399E-4</v>
      </c>
    </row>
    <row r="34" spans="3:17" ht="23.25" customHeight="1" x14ac:dyDescent="0.25">
      <c r="C34" s="24" t="s">
        <v>131</v>
      </c>
      <c r="D34" s="35">
        <v>-3.1373000000000002E-4</v>
      </c>
      <c r="E34" s="35">
        <v>-3.1373000000000002E-4</v>
      </c>
      <c r="F34" s="42" t="str">
        <f>TEXT(Q25,"0.000E+00")&amp;"*"</f>
        <v>-3.313E-04*</v>
      </c>
      <c r="G34" s="42">
        <v>-3.2596384690457698E-4</v>
      </c>
      <c r="H34" s="41">
        <v>-1.86573471644918E-5</v>
      </c>
      <c r="Q34" s="32">
        <v>2.07667613449379E-4</v>
      </c>
    </row>
    <row r="35" spans="3:17" x14ac:dyDescent="0.25">
      <c r="C35" s="25"/>
      <c r="D35" s="14" t="str">
        <f>"("&amp;TEXT(Q17,"0.000E+00")&amp;")"</f>
        <v>(2.190E-04)</v>
      </c>
      <c r="E35" s="26" t="str">
        <f>"("&amp;TEXT(Q20,"0.000E+00")&amp;")"</f>
        <v>(2.212E-04)</v>
      </c>
      <c r="F35" s="26" t="str">
        <f>"("&amp;TEXT(Q24,"0.000E+00")&amp;")"</f>
        <v>(1.990E-04)</v>
      </c>
      <c r="G35" s="26" t="str">
        <f>"("&amp;TEXT(Q29,"0.000E+00")&amp;")"</f>
        <v>(2.159E-04)</v>
      </c>
      <c r="H35" s="26" t="str">
        <f>"("&amp;TEXT(Q34,"0.000E+00")&amp;")"</f>
        <v>(2.077E-04)</v>
      </c>
      <c r="Q35" s="32">
        <v>3.1733832297279599E-4</v>
      </c>
    </row>
    <row r="36" spans="3:17" ht="23.25" customHeight="1" x14ac:dyDescent="0.25">
      <c r="C36" s="28" t="s">
        <v>132</v>
      </c>
      <c r="D36" s="10" t="s">
        <v>127</v>
      </c>
      <c r="E36" s="18" t="s">
        <v>127</v>
      </c>
      <c r="F36" s="40" t="s">
        <v>127</v>
      </c>
      <c r="G36" s="40" t="s">
        <v>127</v>
      </c>
      <c r="H36" s="40" t="s">
        <v>159</v>
      </c>
    </row>
    <row r="37" spans="3:17" x14ac:dyDescent="0.25">
      <c r="C37" s="25"/>
      <c r="D37" s="14" t="str">
        <f>"("&amp;TEXT(Q18,"0.000E+00")&amp;")"</f>
        <v>(3.780E-04)</v>
      </c>
      <c r="E37" s="26" t="str">
        <f>"("&amp;TEXT(Q21,"0.000E+00")&amp;")"</f>
        <v>(3.887E-04)</v>
      </c>
      <c r="F37" s="26" t="str">
        <f>"("&amp;TEXT(Q26,"0.000E+00")&amp;")"</f>
        <v>(3.459E-04)</v>
      </c>
      <c r="G37" s="26" t="str">
        <f>"("&amp;TEXT(Q30,"0.000E+00")&amp;")"</f>
        <v>(3.739E-04)</v>
      </c>
      <c r="H37" s="26" t="str">
        <f>"("&amp;TEXT(Q35,"0.000E+00")&amp;")"</f>
        <v>(3.173E-04)</v>
      </c>
    </row>
    <row r="38" spans="3:17" ht="23.25" customHeight="1" x14ac:dyDescent="0.25">
      <c r="C38" s="24" t="s">
        <v>47</v>
      </c>
      <c r="D38" s="18"/>
      <c r="E38" s="35">
        <v>5.9457987063389295E-11</v>
      </c>
      <c r="F38" s="18"/>
      <c r="G38" s="18" t="s">
        <v>159</v>
      </c>
      <c r="H38" s="18"/>
    </row>
    <row r="39" spans="3:17" x14ac:dyDescent="0.25">
      <c r="C39" s="25"/>
      <c r="D39" s="26"/>
      <c r="E39" s="26" t="str">
        <f>"("&amp;TEXT(Q22,"0.000E+00")&amp;")"</f>
        <v>(5.527E-11)</v>
      </c>
      <c r="F39" s="27"/>
      <c r="G39" s="26" t="str">
        <f>"("&amp;TEXT(Q31,"0.000E+00")&amp;")"</f>
        <v>(3.118E-03)</v>
      </c>
      <c r="H39" s="26"/>
    </row>
    <row r="40" spans="3:17" ht="23.25" customHeight="1" x14ac:dyDescent="0.25">
      <c r="C40" s="28" t="s">
        <v>46</v>
      </c>
      <c r="D40" s="18"/>
      <c r="E40" s="18">
        <v>-1E-3</v>
      </c>
      <c r="F40" s="18"/>
      <c r="G40" s="29"/>
      <c r="H40" s="40"/>
    </row>
    <row r="41" spans="3:17" ht="15" customHeight="1" x14ac:dyDescent="0.25">
      <c r="C41" s="29"/>
      <c r="D41" s="29"/>
      <c r="E41" s="51" t="s">
        <v>152</v>
      </c>
      <c r="F41" s="29"/>
      <c r="G41" s="29"/>
      <c r="H41" s="26"/>
    </row>
    <row r="42" spans="3:17" ht="23.25" customHeight="1" x14ac:dyDescent="0.25">
      <c r="C42" s="29" t="s">
        <v>153</v>
      </c>
      <c r="D42" s="40" t="s">
        <v>154</v>
      </c>
      <c r="E42" s="38" t="s">
        <v>154</v>
      </c>
      <c r="F42" s="39" t="s">
        <v>155</v>
      </c>
      <c r="G42" s="38" t="s">
        <v>154</v>
      </c>
      <c r="H42" s="38" t="s">
        <v>154</v>
      </c>
    </row>
    <row r="43" spans="3:17" ht="23.25" customHeight="1" x14ac:dyDescent="0.25">
      <c r="C43" s="29" t="s">
        <v>158</v>
      </c>
      <c r="D43" s="40" t="s">
        <v>154</v>
      </c>
      <c r="E43" s="38" t="s">
        <v>154</v>
      </c>
      <c r="F43" s="40" t="s">
        <v>154</v>
      </c>
      <c r="G43" s="39" t="s">
        <v>155</v>
      </c>
      <c r="H43" s="40" t="s">
        <v>154</v>
      </c>
    </row>
    <row r="44" spans="3:17" ht="23.25" customHeight="1" x14ac:dyDescent="0.25">
      <c r="C44" s="29" t="s">
        <v>160</v>
      </c>
      <c r="D44" s="40" t="s">
        <v>154</v>
      </c>
      <c r="E44" s="40" t="s">
        <v>154</v>
      </c>
      <c r="F44" s="40" t="s">
        <v>154</v>
      </c>
      <c r="G44" s="40" t="s">
        <v>154</v>
      </c>
      <c r="H44" s="39" t="s">
        <v>155</v>
      </c>
    </row>
    <row r="45" spans="3:17" ht="16.5" hidden="1" customHeight="1" x14ac:dyDescent="0.25">
      <c r="C45" s="29"/>
      <c r="D45" s="26"/>
      <c r="E45" s="29"/>
      <c r="F45" s="29"/>
      <c r="G45" s="29"/>
      <c r="H45" s="28"/>
    </row>
    <row r="46" spans="3:17" x14ac:dyDescent="0.25">
      <c r="C46" s="59" t="s">
        <v>136</v>
      </c>
      <c r="D46" s="60"/>
      <c r="E46" s="60"/>
      <c r="F46" s="60"/>
      <c r="G46" s="60"/>
      <c r="H46" s="17"/>
    </row>
    <row r="47" spans="3:17" x14ac:dyDescent="0.25">
      <c r="C47" s="61"/>
      <c r="D47" s="61"/>
      <c r="E47" s="61"/>
      <c r="F47" s="61"/>
      <c r="G47" s="61"/>
      <c r="H47" s="52"/>
    </row>
  </sheetData>
  <mergeCells count="5">
    <mergeCell ref="C46:G47"/>
    <mergeCell ref="C18:G19"/>
    <mergeCell ref="C20:G21"/>
    <mergeCell ref="L17:N17"/>
    <mergeCell ref="L18:N18"/>
  </mergeCells>
  <phoneticPr fontId="5" type="noConversion"/>
  <pageMargins left="0.7" right="0.7" top="0.75" bottom="0.75" header="0.3" footer="0.3"/>
  <pageSetup orientation="portrait" r:id="rId1"/>
  <ignoredErrors>
    <ignoredError sqref="D27 D32 F11:H11 H7 G8:H8 D6:H6 D8:F8 E27:H27 E29:H29 E33:H33 E41 D2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4522-E188-4A68-829F-96FB08AB9286}">
  <dimension ref="A1:S134"/>
  <sheetViews>
    <sheetView workbookViewId="0">
      <selection activeCell="F7" sqref="F7"/>
    </sheetView>
  </sheetViews>
  <sheetFormatPr defaultRowHeight="15" x14ac:dyDescent="0.25"/>
  <cols>
    <col min="1" max="1" width="30.28515625" customWidth="1"/>
    <col min="2" max="2" width="34.85546875" bestFit="1" customWidth="1"/>
    <col min="3" max="3" width="22.42578125" customWidth="1"/>
    <col min="4" max="4" width="54.5703125" bestFit="1" customWidth="1"/>
    <col min="5" max="5" width="12.140625" bestFit="1" customWidth="1"/>
    <col min="6" max="6" width="37.140625" bestFit="1" customWidth="1"/>
    <col min="7" max="7" width="35.7109375" customWidth="1"/>
    <col min="8" max="8" width="33.5703125" customWidth="1"/>
    <col min="9" max="9" width="38.7109375" bestFit="1" customWidth="1"/>
    <col min="10" max="13" width="7.28515625" bestFit="1" customWidth="1"/>
    <col min="14" max="14" width="17.28515625" bestFit="1" customWidth="1"/>
    <col min="15" max="15" width="36.85546875" bestFit="1" customWidth="1"/>
    <col min="16" max="16" width="21.140625" bestFit="1" customWidth="1"/>
    <col min="17" max="17" width="19.5703125" bestFit="1" customWidth="1"/>
    <col min="18" max="18" width="23.28515625" bestFit="1" customWidth="1"/>
    <col min="19" max="19" width="21.140625" bestFit="1" customWidth="1"/>
  </cols>
  <sheetData>
    <row r="1" spans="1:6" x14ac:dyDescent="0.25">
      <c r="B1" s="50"/>
      <c r="C1" s="50" t="s">
        <v>22</v>
      </c>
      <c r="D1" s="50" t="s">
        <v>20</v>
      </c>
      <c r="E1" s="50" t="s">
        <v>21</v>
      </c>
    </row>
    <row r="2" spans="1:6" x14ac:dyDescent="0.25">
      <c r="A2" s="3" t="s">
        <v>36</v>
      </c>
      <c r="B2" s="43" t="s">
        <v>37</v>
      </c>
      <c r="C2" s="43" t="s">
        <v>39</v>
      </c>
      <c r="D2" s="43" t="s">
        <v>38</v>
      </c>
      <c r="E2" s="43" t="s">
        <v>157</v>
      </c>
    </row>
    <row r="3" spans="1:6" x14ac:dyDescent="0.25">
      <c r="A3" s="1" t="s">
        <v>48</v>
      </c>
      <c r="B3" s="38" t="s">
        <v>49</v>
      </c>
      <c r="C3" s="45">
        <v>0.23330000000000001</v>
      </c>
      <c r="D3" s="38">
        <v>0.314</v>
      </c>
      <c r="E3" s="38">
        <v>2021</v>
      </c>
    </row>
    <row r="4" spans="1:6" x14ac:dyDescent="0.25">
      <c r="B4" s="38" t="s">
        <v>50</v>
      </c>
      <c r="C4" s="45">
        <v>0.67169999999999996</v>
      </c>
      <c r="D4" s="38">
        <v>0.32800000000000001</v>
      </c>
      <c r="E4" s="38">
        <v>2021</v>
      </c>
    </row>
    <row r="5" spans="1:6" x14ac:dyDescent="0.25">
      <c r="B5" s="38" t="s">
        <v>51</v>
      </c>
      <c r="C5" s="45">
        <v>0.72330000000000005</v>
      </c>
      <c r="D5" s="38">
        <v>0.32600000000000001</v>
      </c>
      <c r="E5" s="38">
        <v>2021</v>
      </c>
    </row>
    <row r="6" spans="1:6" x14ac:dyDescent="0.25">
      <c r="B6" s="38" t="s">
        <v>52</v>
      </c>
      <c r="C6" s="48">
        <v>0.72</v>
      </c>
      <c r="D6" s="38">
        <v>0.35399999999999998</v>
      </c>
      <c r="E6" s="38">
        <v>2021</v>
      </c>
    </row>
    <row r="7" spans="1:6" x14ac:dyDescent="0.25">
      <c r="B7" s="38" t="s">
        <v>53</v>
      </c>
      <c r="C7" s="48">
        <v>0.75</v>
      </c>
      <c r="D7" s="38">
        <v>0.31900000000000001</v>
      </c>
      <c r="E7" s="38">
        <v>2021</v>
      </c>
    </row>
    <row r="8" spans="1:6" x14ac:dyDescent="0.25">
      <c r="B8" s="38" t="s">
        <v>54</v>
      </c>
      <c r="C8" s="45">
        <v>0.75170000000000003</v>
      </c>
      <c r="D8" s="38">
        <v>0.34200000000000003</v>
      </c>
      <c r="E8" s="38">
        <v>2021</v>
      </c>
    </row>
    <row r="9" spans="1:6" x14ac:dyDescent="0.25">
      <c r="B9" s="38" t="s">
        <v>55</v>
      </c>
      <c r="C9" s="48">
        <v>0.75</v>
      </c>
      <c r="D9" s="38">
        <v>0.34899999999999998</v>
      </c>
      <c r="E9" s="38">
        <v>2021</v>
      </c>
    </row>
    <row r="10" spans="1:6" x14ac:dyDescent="0.25">
      <c r="B10" s="38" t="s">
        <v>56</v>
      </c>
      <c r="C10" s="45">
        <v>0.75329999999999997</v>
      </c>
      <c r="D10" s="38">
        <v>0.309</v>
      </c>
      <c r="E10" s="38">
        <v>2021</v>
      </c>
    </row>
    <row r="11" spans="1:6" x14ac:dyDescent="0.25">
      <c r="B11" s="38" t="s">
        <v>57</v>
      </c>
      <c r="C11" s="45">
        <v>0.44169999999999998</v>
      </c>
      <c r="D11" s="38">
        <v>0.34699999999999998</v>
      </c>
      <c r="E11" s="38">
        <v>2021</v>
      </c>
    </row>
    <row r="12" spans="1:6" x14ac:dyDescent="0.25">
      <c r="B12" s="38" t="s">
        <v>58</v>
      </c>
      <c r="C12" s="45">
        <v>0.71830000000000005</v>
      </c>
      <c r="D12" s="38">
        <v>0.30599999999999999</v>
      </c>
      <c r="E12" s="38">
        <v>2021</v>
      </c>
    </row>
    <row r="13" spans="1:6" x14ac:dyDescent="0.25">
      <c r="B13" s="38" t="s">
        <v>59</v>
      </c>
      <c r="C13" s="45">
        <v>0.71499999999999997</v>
      </c>
      <c r="D13" s="38">
        <v>0.33800000000000002</v>
      </c>
      <c r="E13" s="38">
        <v>2021</v>
      </c>
      <c r="F13" s="50"/>
    </row>
    <row r="14" spans="1:6" s="2" customFormat="1" x14ac:dyDescent="0.25">
      <c r="A14"/>
      <c r="B14" s="38" t="s">
        <v>60</v>
      </c>
      <c r="C14" s="45">
        <v>0.73329999999999995</v>
      </c>
      <c r="D14" s="38">
        <v>0.316</v>
      </c>
      <c r="E14" s="38">
        <v>2021</v>
      </c>
      <c r="F14" s="53"/>
    </row>
    <row r="15" spans="1:6" x14ac:dyDescent="0.25">
      <c r="B15" s="38" t="s">
        <v>61</v>
      </c>
      <c r="C15" s="45">
        <v>0.59670000000000001</v>
      </c>
      <c r="D15" s="38">
        <v>0.31900000000000001</v>
      </c>
      <c r="E15" s="38">
        <v>2021</v>
      </c>
      <c r="F15" s="38"/>
    </row>
    <row r="16" spans="1:6" x14ac:dyDescent="0.25">
      <c r="B16" s="38" t="s">
        <v>62</v>
      </c>
      <c r="C16" s="48">
        <v>0.56999999999999995</v>
      </c>
      <c r="D16" s="38">
        <v>0.33900000000000002</v>
      </c>
      <c r="E16" s="38">
        <v>2021</v>
      </c>
      <c r="F16" s="38"/>
    </row>
    <row r="17" spans="2:6" x14ac:dyDescent="0.25">
      <c r="B17" s="38" t="s">
        <v>63</v>
      </c>
      <c r="C17" s="45">
        <v>0.68669999999999998</v>
      </c>
      <c r="D17" s="38">
        <v>0.29199999999999998</v>
      </c>
      <c r="E17" s="38">
        <v>2021</v>
      </c>
      <c r="F17" s="38"/>
    </row>
    <row r="18" spans="2:6" x14ac:dyDescent="0.25">
      <c r="B18" s="38" t="s">
        <v>64</v>
      </c>
      <c r="C18" s="45">
        <v>0.76500000000000001</v>
      </c>
      <c r="D18" s="38">
        <v>0.30499999999999999</v>
      </c>
      <c r="E18" s="38">
        <v>2021</v>
      </c>
      <c r="F18" s="38"/>
    </row>
    <row r="19" spans="2:6" x14ac:dyDescent="0.25">
      <c r="B19" s="38" t="s">
        <v>65</v>
      </c>
      <c r="C19" s="45">
        <v>0.70499999999999996</v>
      </c>
      <c r="D19" s="38">
        <v>0.318</v>
      </c>
      <c r="E19" s="38">
        <v>2021</v>
      </c>
      <c r="F19" s="38"/>
    </row>
    <row r="20" spans="2:6" x14ac:dyDescent="0.25">
      <c r="B20" s="38" t="s">
        <v>66</v>
      </c>
      <c r="C20" s="45">
        <v>0.70330000000000004</v>
      </c>
      <c r="D20" s="38">
        <v>0.31</v>
      </c>
      <c r="E20" s="38">
        <v>2021</v>
      </c>
      <c r="F20" s="38"/>
    </row>
    <row r="21" spans="2:6" x14ac:dyDescent="0.25">
      <c r="B21" s="38" t="s">
        <v>67</v>
      </c>
      <c r="C21" s="48">
        <v>0.69</v>
      </c>
      <c r="D21" s="38">
        <v>0.314</v>
      </c>
      <c r="E21" s="38">
        <v>2021</v>
      </c>
      <c r="F21" s="38"/>
    </row>
    <row r="22" spans="2:6" x14ac:dyDescent="0.25">
      <c r="B22" s="38" t="s">
        <v>68</v>
      </c>
      <c r="C22" s="45">
        <v>0.69499999999999995</v>
      </c>
      <c r="D22" s="38">
        <v>0.30499999999999999</v>
      </c>
      <c r="E22" s="38">
        <v>2021</v>
      </c>
      <c r="F22" s="38"/>
    </row>
    <row r="23" spans="2:6" x14ac:dyDescent="0.25">
      <c r="B23" s="38" t="s">
        <v>69</v>
      </c>
      <c r="C23" s="48">
        <v>0.70669999999999999</v>
      </c>
      <c r="D23" s="38">
        <v>0.318</v>
      </c>
      <c r="E23" s="38">
        <v>2021</v>
      </c>
      <c r="F23" s="38"/>
    </row>
    <row r="24" spans="2:6" x14ac:dyDescent="0.25">
      <c r="B24" s="38" t="s">
        <v>70</v>
      </c>
      <c r="C24" s="45">
        <v>0.73670000000000002</v>
      </c>
      <c r="D24" s="38">
        <v>0.30499999999999999</v>
      </c>
      <c r="E24" s="38">
        <v>2021</v>
      </c>
      <c r="F24" s="38"/>
    </row>
    <row r="25" spans="2:6" x14ac:dyDescent="0.25">
      <c r="B25" s="38" t="s">
        <v>71</v>
      </c>
      <c r="C25" s="45">
        <v>0.68500000000000005</v>
      </c>
      <c r="D25" s="38">
        <v>0.316</v>
      </c>
      <c r="E25" s="38">
        <v>2021</v>
      </c>
      <c r="F25" s="38"/>
    </row>
    <row r="26" spans="2:6" x14ac:dyDescent="0.25">
      <c r="B26" s="38" t="s">
        <v>72</v>
      </c>
      <c r="C26" s="48">
        <v>0.72</v>
      </c>
      <c r="D26" s="38">
        <v>0.33400000000000002</v>
      </c>
      <c r="E26" s="38">
        <v>2021</v>
      </c>
      <c r="F26" s="38"/>
    </row>
    <row r="27" spans="2:6" x14ac:dyDescent="0.25">
      <c r="B27" s="38" t="s">
        <v>73</v>
      </c>
      <c r="C27" s="45">
        <v>0.72499999999999998</v>
      </c>
      <c r="D27" s="38">
        <v>0.28999999999999998</v>
      </c>
      <c r="E27" s="38">
        <v>2021</v>
      </c>
      <c r="F27" s="38"/>
    </row>
    <row r="28" spans="2:6" x14ac:dyDescent="0.25">
      <c r="B28" s="38" t="s">
        <v>74</v>
      </c>
      <c r="C28" s="45">
        <v>0.74170000000000003</v>
      </c>
      <c r="D28" s="38">
        <v>0.30199999999999999</v>
      </c>
      <c r="E28" s="38">
        <v>2021</v>
      </c>
      <c r="F28" s="38"/>
    </row>
    <row r="29" spans="2:6" x14ac:dyDescent="0.25">
      <c r="B29" s="38" t="s">
        <v>75</v>
      </c>
      <c r="C29" s="45">
        <v>0.7167</v>
      </c>
      <c r="D29" s="38">
        <v>0.32200000000000001</v>
      </c>
      <c r="E29" s="38">
        <v>2021</v>
      </c>
      <c r="F29" s="38"/>
    </row>
    <row r="30" spans="2:6" x14ac:dyDescent="0.25">
      <c r="B30" s="38" t="s">
        <v>76</v>
      </c>
      <c r="C30" s="45">
        <v>0.61499999999999999</v>
      </c>
      <c r="D30" s="38">
        <v>0.29899999999999999</v>
      </c>
      <c r="E30" s="38">
        <v>2021</v>
      </c>
      <c r="F30" s="38"/>
    </row>
    <row r="31" spans="2:6" x14ac:dyDescent="0.25">
      <c r="B31" s="38" t="s">
        <v>77</v>
      </c>
      <c r="C31" s="48">
        <v>0.74</v>
      </c>
      <c r="D31" s="38">
        <v>0.35</v>
      </c>
      <c r="E31" s="38">
        <v>2021</v>
      </c>
      <c r="F31" s="38"/>
    </row>
    <row r="32" spans="2:6" x14ac:dyDescent="0.25">
      <c r="B32" s="38" t="s">
        <v>78</v>
      </c>
      <c r="C32" s="45">
        <v>0.70499999999999996</v>
      </c>
      <c r="D32" s="38">
        <v>0.33200000000000002</v>
      </c>
      <c r="E32" s="38">
        <v>2021</v>
      </c>
      <c r="F32" s="38"/>
    </row>
    <row r="33" spans="2:6" x14ac:dyDescent="0.25">
      <c r="B33" s="38" t="s">
        <v>49</v>
      </c>
      <c r="C33" s="45">
        <v>0.23330000000000001</v>
      </c>
      <c r="D33" s="38">
        <v>0.3</v>
      </c>
      <c r="E33" s="38">
        <v>2022</v>
      </c>
      <c r="F33" s="38"/>
    </row>
    <row r="34" spans="2:6" x14ac:dyDescent="0.25">
      <c r="B34" s="38" t="s">
        <v>50</v>
      </c>
      <c r="C34" s="45">
        <v>0.67169999999999996</v>
      </c>
      <c r="D34" s="38">
        <v>0.33600000000000002</v>
      </c>
      <c r="E34" s="38">
        <v>2022</v>
      </c>
      <c r="F34" s="38"/>
    </row>
    <row r="35" spans="2:6" x14ac:dyDescent="0.25">
      <c r="B35" s="38" t="s">
        <v>51</v>
      </c>
      <c r="C35" s="45">
        <v>0.72330000000000005</v>
      </c>
      <c r="D35" s="38">
        <v>0.30299999999999999</v>
      </c>
      <c r="E35" s="38">
        <v>2022</v>
      </c>
      <c r="F35" s="38"/>
    </row>
    <row r="36" spans="2:6" x14ac:dyDescent="0.25">
      <c r="B36" s="38" t="s">
        <v>52</v>
      </c>
      <c r="C36" s="48">
        <v>0.72</v>
      </c>
      <c r="D36" s="38">
        <v>0.33500000000000002</v>
      </c>
      <c r="E36" s="38">
        <v>2022</v>
      </c>
      <c r="F36" s="38"/>
    </row>
    <row r="37" spans="2:6" x14ac:dyDescent="0.25">
      <c r="B37" s="38" t="s">
        <v>53</v>
      </c>
      <c r="C37" s="48">
        <v>0.75</v>
      </c>
      <c r="D37" s="38">
        <v>0.314</v>
      </c>
      <c r="E37" s="38">
        <v>2022</v>
      </c>
      <c r="F37" s="38"/>
    </row>
    <row r="38" spans="2:6" x14ac:dyDescent="0.25">
      <c r="B38" s="38" t="s">
        <v>54</v>
      </c>
      <c r="C38" s="45">
        <v>0.75170000000000003</v>
      </c>
      <c r="D38" s="38">
        <v>0.30399999999999999</v>
      </c>
      <c r="E38" s="38">
        <v>2022</v>
      </c>
      <c r="F38" s="38"/>
    </row>
    <row r="39" spans="2:6" x14ac:dyDescent="0.25">
      <c r="B39" s="38" t="s">
        <v>55</v>
      </c>
      <c r="C39" s="48">
        <v>0.75</v>
      </c>
      <c r="D39" s="38">
        <v>0.316</v>
      </c>
      <c r="E39" s="38">
        <v>2022</v>
      </c>
      <c r="F39" s="38"/>
    </row>
    <row r="40" spans="2:6" x14ac:dyDescent="0.25">
      <c r="B40" s="38" t="s">
        <v>56</v>
      </c>
      <c r="C40" s="45">
        <v>0.75329999999999997</v>
      </c>
      <c r="D40" s="38">
        <v>0.30199999999999999</v>
      </c>
      <c r="E40" s="38">
        <v>2022</v>
      </c>
      <c r="F40" s="38"/>
    </row>
    <row r="41" spans="2:6" x14ac:dyDescent="0.25">
      <c r="B41" s="38" t="s">
        <v>57</v>
      </c>
      <c r="C41" s="45">
        <v>0.44169999999999998</v>
      </c>
      <c r="D41" s="38">
        <v>0.34799999999999998</v>
      </c>
      <c r="E41" s="38">
        <v>2022</v>
      </c>
      <c r="F41" s="38"/>
    </row>
    <row r="42" spans="2:6" x14ac:dyDescent="0.25">
      <c r="B42" s="38" t="s">
        <v>58</v>
      </c>
      <c r="C42" s="45">
        <v>0.71830000000000005</v>
      </c>
      <c r="D42" s="38">
        <v>0.28000000000000003</v>
      </c>
      <c r="E42" s="38">
        <v>2022</v>
      </c>
      <c r="F42" s="38"/>
    </row>
    <row r="43" spans="2:6" x14ac:dyDescent="0.25">
      <c r="B43" s="38" t="s">
        <v>59</v>
      </c>
      <c r="C43" s="45">
        <v>0.71499999999999997</v>
      </c>
      <c r="D43" s="38">
        <v>0.33800000000000002</v>
      </c>
      <c r="E43" s="38">
        <v>2022</v>
      </c>
      <c r="F43" s="38"/>
    </row>
    <row r="44" spans="2:6" x14ac:dyDescent="0.25">
      <c r="B44" s="38" t="s">
        <v>60</v>
      </c>
      <c r="C44" s="45">
        <v>0.73329999999999995</v>
      </c>
      <c r="D44" s="38">
        <v>0.313</v>
      </c>
      <c r="E44" s="38">
        <v>2022</v>
      </c>
      <c r="F44" s="38"/>
    </row>
    <row r="45" spans="2:6" x14ac:dyDescent="0.25">
      <c r="B45" s="38" t="s">
        <v>61</v>
      </c>
      <c r="C45" s="45">
        <v>0.59670000000000001</v>
      </c>
      <c r="D45" s="38">
        <v>0.315</v>
      </c>
      <c r="E45" s="38">
        <v>2022</v>
      </c>
      <c r="F45" s="38"/>
    </row>
    <row r="46" spans="2:6" x14ac:dyDescent="0.25">
      <c r="B46" s="38" t="s">
        <v>62</v>
      </c>
      <c r="C46" s="48">
        <v>0.56999999999999995</v>
      </c>
      <c r="D46" s="38">
        <v>0.34200000000000003</v>
      </c>
      <c r="E46" s="38">
        <v>2022</v>
      </c>
      <c r="F46" s="38"/>
    </row>
    <row r="47" spans="2:6" x14ac:dyDescent="0.25">
      <c r="B47" s="38" t="s">
        <v>63</v>
      </c>
      <c r="C47" s="45">
        <v>0.68669999999999998</v>
      </c>
      <c r="D47" s="38">
        <v>0.29899999999999999</v>
      </c>
      <c r="E47" s="38">
        <v>2022</v>
      </c>
      <c r="F47" s="38"/>
    </row>
    <row r="48" spans="2:6" x14ac:dyDescent="0.25">
      <c r="B48" s="38" t="s">
        <v>64</v>
      </c>
      <c r="C48" s="45">
        <v>0.76500000000000001</v>
      </c>
      <c r="D48" s="38">
        <v>0.32300000000000001</v>
      </c>
      <c r="E48" s="38">
        <v>2022</v>
      </c>
      <c r="F48" s="38"/>
    </row>
    <row r="49" spans="2:6" x14ac:dyDescent="0.25">
      <c r="B49" s="38" t="s">
        <v>65</v>
      </c>
      <c r="C49" s="45">
        <v>0.70499999999999996</v>
      </c>
      <c r="D49" s="38">
        <v>0.32300000000000001</v>
      </c>
      <c r="E49" s="38">
        <v>2022</v>
      </c>
      <c r="F49" s="38"/>
    </row>
    <row r="50" spans="2:6" x14ac:dyDescent="0.25">
      <c r="B50" s="38" t="s">
        <v>66</v>
      </c>
      <c r="C50" s="45">
        <v>0.70330000000000004</v>
      </c>
      <c r="D50" s="38">
        <v>0.32</v>
      </c>
      <c r="E50" s="38">
        <v>2022</v>
      </c>
      <c r="F50" s="38"/>
    </row>
    <row r="51" spans="2:6" x14ac:dyDescent="0.25">
      <c r="B51" s="38" t="s">
        <v>67</v>
      </c>
      <c r="C51" s="48">
        <v>0.69</v>
      </c>
      <c r="D51" s="38">
        <v>0.33200000000000002</v>
      </c>
      <c r="E51" s="38">
        <v>2022</v>
      </c>
      <c r="F51" s="38"/>
    </row>
    <row r="52" spans="2:6" x14ac:dyDescent="0.25">
      <c r="B52" s="38" t="s">
        <v>68</v>
      </c>
      <c r="C52" s="45">
        <v>0.69499999999999995</v>
      </c>
      <c r="D52" s="38">
        <v>0.26900000000000002</v>
      </c>
      <c r="E52" s="38">
        <v>2022</v>
      </c>
      <c r="F52" s="38"/>
    </row>
    <row r="53" spans="2:6" x14ac:dyDescent="0.25">
      <c r="B53" s="38" t="s">
        <v>69</v>
      </c>
      <c r="C53" s="48">
        <v>0.70669999999999999</v>
      </c>
      <c r="D53" s="38">
        <v>0.33100000000000002</v>
      </c>
      <c r="E53" s="38">
        <v>2022</v>
      </c>
      <c r="F53" s="38"/>
    </row>
    <row r="54" spans="2:6" x14ac:dyDescent="0.25">
      <c r="B54" s="38" t="s">
        <v>70</v>
      </c>
      <c r="C54" s="45">
        <v>0.73670000000000002</v>
      </c>
      <c r="D54" s="38">
        <v>0.29599999999999999</v>
      </c>
      <c r="E54" s="38">
        <v>2022</v>
      </c>
      <c r="F54" s="38"/>
    </row>
    <row r="55" spans="2:6" x14ac:dyDescent="0.25">
      <c r="B55" s="38" t="s">
        <v>71</v>
      </c>
      <c r="C55" s="45">
        <v>0.68500000000000005</v>
      </c>
      <c r="D55" s="38">
        <v>0.29699999999999999</v>
      </c>
      <c r="E55" s="38">
        <v>2022</v>
      </c>
      <c r="F55" s="38"/>
    </row>
    <row r="56" spans="2:6" x14ac:dyDescent="0.25">
      <c r="B56" s="38" t="s">
        <v>72</v>
      </c>
      <c r="C56" s="48">
        <v>0.72</v>
      </c>
      <c r="D56" s="38">
        <v>0.315</v>
      </c>
      <c r="E56" s="38">
        <v>2022</v>
      </c>
      <c r="F56" s="38"/>
    </row>
    <row r="57" spans="2:6" x14ac:dyDescent="0.25">
      <c r="B57" s="38" t="s">
        <v>73</v>
      </c>
      <c r="C57" s="45">
        <v>0.72499999999999998</v>
      </c>
      <c r="D57" s="38">
        <v>0.30299999999999999</v>
      </c>
      <c r="E57" s="38">
        <v>2022</v>
      </c>
      <c r="F57" s="38"/>
    </row>
    <row r="58" spans="2:6" x14ac:dyDescent="0.25">
      <c r="B58" s="38" t="s">
        <v>74</v>
      </c>
      <c r="C58" s="45">
        <v>0.74170000000000003</v>
      </c>
      <c r="D58" s="38">
        <v>0.32800000000000001</v>
      </c>
      <c r="E58" s="38">
        <v>2022</v>
      </c>
      <c r="F58" s="38"/>
    </row>
    <row r="59" spans="2:6" x14ac:dyDescent="0.25">
      <c r="B59" s="38" t="s">
        <v>75</v>
      </c>
      <c r="C59" s="45">
        <v>0.7167</v>
      </c>
      <c r="D59" s="38">
        <v>0.30599999999999999</v>
      </c>
      <c r="E59" s="38">
        <v>2022</v>
      </c>
      <c r="F59" s="38"/>
    </row>
    <row r="60" spans="2:6" x14ac:dyDescent="0.25">
      <c r="B60" s="38" t="s">
        <v>76</v>
      </c>
      <c r="C60" s="45">
        <v>0.61499999999999999</v>
      </c>
      <c r="D60" s="38">
        <v>0.31</v>
      </c>
      <c r="E60" s="38">
        <v>2022</v>
      </c>
      <c r="F60" s="38"/>
    </row>
    <row r="61" spans="2:6" x14ac:dyDescent="0.25">
      <c r="B61" s="38" t="s">
        <v>77</v>
      </c>
      <c r="C61" s="48">
        <v>0.74</v>
      </c>
      <c r="D61" s="38">
        <v>0.33100000000000002</v>
      </c>
      <c r="E61" s="38">
        <v>2022</v>
      </c>
      <c r="F61" s="38"/>
    </row>
    <row r="62" spans="2:6" x14ac:dyDescent="0.25">
      <c r="B62" s="38" t="s">
        <v>78</v>
      </c>
      <c r="C62" s="45">
        <v>0.70499999999999996</v>
      </c>
      <c r="D62" s="38">
        <v>0.29799999999999999</v>
      </c>
      <c r="E62" s="38">
        <v>2022</v>
      </c>
      <c r="F62" s="38"/>
    </row>
    <row r="63" spans="2:6" x14ac:dyDescent="0.25">
      <c r="B63" s="38" t="s">
        <v>49</v>
      </c>
      <c r="C63" s="45">
        <v>0.23330000000000001</v>
      </c>
      <c r="D63" s="38">
        <v>0.32600000000000001</v>
      </c>
      <c r="E63" s="38">
        <v>2023</v>
      </c>
      <c r="F63" s="38"/>
    </row>
    <row r="64" spans="2:6" x14ac:dyDescent="0.25">
      <c r="B64" s="38" t="s">
        <v>50</v>
      </c>
      <c r="C64" s="45">
        <v>0.67169999999999996</v>
      </c>
      <c r="D64" s="38">
        <v>0.36499999999999999</v>
      </c>
      <c r="E64" s="38">
        <v>2023</v>
      </c>
      <c r="F64" s="38"/>
    </row>
    <row r="65" spans="2:6" x14ac:dyDescent="0.25">
      <c r="B65" s="38" t="s">
        <v>51</v>
      </c>
      <c r="C65" s="45">
        <v>0.72330000000000005</v>
      </c>
      <c r="D65" s="38">
        <v>0.314</v>
      </c>
      <c r="E65" s="38">
        <v>2023</v>
      </c>
      <c r="F65" s="38"/>
    </row>
    <row r="66" spans="2:6" x14ac:dyDescent="0.25">
      <c r="B66" s="38" t="s">
        <v>52</v>
      </c>
      <c r="C66" s="48">
        <v>0.72</v>
      </c>
      <c r="D66" s="38">
        <v>0.34399999999999997</v>
      </c>
      <c r="E66" s="38">
        <v>2023</v>
      </c>
      <c r="F66" s="38"/>
    </row>
    <row r="67" spans="2:6" x14ac:dyDescent="0.25">
      <c r="B67" s="38" t="s">
        <v>53</v>
      </c>
      <c r="C67" s="48">
        <v>0.75</v>
      </c>
      <c r="D67" s="38">
        <v>0.33400000000000002</v>
      </c>
      <c r="E67" s="38">
        <v>2023</v>
      </c>
      <c r="F67" s="38"/>
    </row>
    <row r="68" spans="2:6" x14ac:dyDescent="0.25">
      <c r="B68" s="38" t="s">
        <v>54</v>
      </c>
      <c r="C68" s="45">
        <v>0.75170000000000003</v>
      </c>
      <c r="D68" s="38">
        <v>0.29199999999999998</v>
      </c>
      <c r="E68" s="38">
        <v>2023</v>
      </c>
      <c r="F68" s="38"/>
    </row>
    <row r="69" spans="2:6" x14ac:dyDescent="0.25">
      <c r="B69" s="38" t="s">
        <v>55</v>
      </c>
      <c r="C69" s="48">
        <v>0.75</v>
      </c>
      <c r="D69" s="38">
        <v>0.32600000000000001</v>
      </c>
      <c r="E69" s="38">
        <v>2023</v>
      </c>
      <c r="F69" s="38"/>
    </row>
    <row r="70" spans="2:6" x14ac:dyDescent="0.25">
      <c r="B70" s="38" t="s">
        <v>56</v>
      </c>
      <c r="C70" s="45">
        <v>0.75329999999999997</v>
      </c>
      <c r="D70" s="38">
        <v>0.3</v>
      </c>
      <c r="E70" s="38">
        <v>2023</v>
      </c>
      <c r="F70" s="38"/>
    </row>
    <row r="71" spans="2:6" x14ac:dyDescent="0.25">
      <c r="B71" s="38" t="s">
        <v>57</v>
      </c>
      <c r="C71" s="45">
        <v>0.44169999999999998</v>
      </c>
      <c r="D71" s="38">
        <v>0.33500000000000002</v>
      </c>
      <c r="E71" s="38">
        <v>2023</v>
      </c>
      <c r="F71" s="38"/>
    </row>
    <row r="72" spans="2:6" x14ac:dyDescent="0.25">
      <c r="B72" s="38" t="s">
        <v>58</v>
      </c>
      <c r="C72" s="45">
        <v>0.71830000000000005</v>
      </c>
      <c r="D72" s="38">
        <v>0.30599999999999999</v>
      </c>
      <c r="E72" s="38">
        <v>2023</v>
      </c>
      <c r="F72" s="38"/>
    </row>
    <row r="73" spans="2:6" x14ac:dyDescent="0.25">
      <c r="B73" s="38" t="s">
        <v>59</v>
      </c>
      <c r="C73" s="45">
        <v>0.71499999999999997</v>
      </c>
      <c r="D73" s="38">
        <v>0.32</v>
      </c>
      <c r="E73" s="38">
        <v>2023</v>
      </c>
      <c r="F73" s="38"/>
    </row>
    <row r="74" spans="2:6" x14ac:dyDescent="0.25">
      <c r="B74" s="38" t="s">
        <v>60</v>
      </c>
      <c r="C74" s="45">
        <v>0.73329999999999995</v>
      </c>
      <c r="D74" s="38">
        <v>0.32400000000000001</v>
      </c>
      <c r="E74" s="38">
        <v>2023</v>
      </c>
      <c r="F74" s="38"/>
    </row>
    <row r="75" spans="2:6" x14ac:dyDescent="0.25">
      <c r="B75" s="38" t="s">
        <v>61</v>
      </c>
      <c r="C75" s="45">
        <v>0.59670000000000001</v>
      </c>
      <c r="D75" s="38">
        <v>0.317</v>
      </c>
      <c r="E75" s="38">
        <v>2023</v>
      </c>
      <c r="F75" s="38"/>
    </row>
    <row r="76" spans="2:6" x14ac:dyDescent="0.25">
      <c r="B76" s="38" t="s">
        <v>62</v>
      </c>
      <c r="C76" s="48">
        <v>0.56999999999999995</v>
      </c>
      <c r="D76" s="38">
        <v>0.34100000000000003</v>
      </c>
      <c r="E76" s="38">
        <v>2023</v>
      </c>
      <c r="F76" s="38"/>
    </row>
    <row r="77" spans="2:6" x14ac:dyDescent="0.25">
      <c r="B77" s="38" t="s">
        <v>63</v>
      </c>
      <c r="C77" s="45">
        <v>0.68669999999999998</v>
      </c>
      <c r="D77" s="38">
        <v>0.32600000000000001</v>
      </c>
      <c r="E77" s="38">
        <v>2023</v>
      </c>
      <c r="F77" s="38"/>
    </row>
    <row r="78" spans="2:6" x14ac:dyDescent="0.25">
      <c r="B78" s="38" t="s">
        <v>64</v>
      </c>
      <c r="C78" s="45">
        <v>0.76500000000000001</v>
      </c>
      <c r="D78" s="38">
        <v>0.32</v>
      </c>
      <c r="E78" s="38">
        <v>2023</v>
      </c>
      <c r="F78" s="38"/>
    </row>
    <row r="79" spans="2:6" x14ac:dyDescent="0.25">
      <c r="B79" s="38" t="s">
        <v>65</v>
      </c>
      <c r="C79" s="45">
        <v>0.70499999999999996</v>
      </c>
      <c r="D79" s="38">
        <v>0.33600000000000002</v>
      </c>
      <c r="E79" s="38">
        <v>2023</v>
      </c>
      <c r="F79" s="38"/>
    </row>
    <row r="80" spans="2:6" x14ac:dyDescent="0.25">
      <c r="B80" s="38" t="s">
        <v>66</v>
      </c>
      <c r="C80" s="45">
        <v>0.70330000000000004</v>
      </c>
      <c r="D80" s="38">
        <v>0.318</v>
      </c>
      <c r="E80" s="38">
        <v>2023</v>
      </c>
      <c r="F80" s="38"/>
    </row>
    <row r="81" spans="2:6" x14ac:dyDescent="0.25">
      <c r="B81" s="38" t="s">
        <v>67</v>
      </c>
      <c r="C81" s="48">
        <v>0.69</v>
      </c>
      <c r="D81" s="38">
        <v>0.308</v>
      </c>
      <c r="E81" s="38">
        <v>2023</v>
      </c>
      <c r="F81" s="38"/>
    </row>
    <row r="82" spans="2:6" x14ac:dyDescent="0.25">
      <c r="B82" s="38" t="s">
        <v>68</v>
      </c>
      <c r="C82" s="45">
        <v>0.69499999999999995</v>
      </c>
      <c r="D82" s="38">
        <v>0.28599999999999998</v>
      </c>
      <c r="E82" s="38">
        <v>2023</v>
      </c>
      <c r="F82" s="38"/>
    </row>
    <row r="83" spans="2:6" x14ac:dyDescent="0.25">
      <c r="B83" s="38" t="s">
        <v>69</v>
      </c>
      <c r="C83" s="48">
        <v>0.70669999999999999</v>
      </c>
      <c r="D83" s="38">
        <v>0.33900000000000002</v>
      </c>
      <c r="E83" s="38">
        <v>2023</v>
      </c>
      <c r="F83" s="38"/>
    </row>
    <row r="84" spans="2:6" x14ac:dyDescent="0.25">
      <c r="B84" s="38" t="s">
        <v>70</v>
      </c>
      <c r="C84" s="45">
        <v>0.73670000000000002</v>
      </c>
      <c r="D84" s="38">
        <v>0.307</v>
      </c>
      <c r="E84" s="38">
        <v>2023</v>
      </c>
      <c r="F84" s="38"/>
    </row>
    <row r="85" spans="2:6" x14ac:dyDescent="0.25">
      <c r="B85" s="38" t="s">
        <v>71</v>
      </c>
      <c r="C85" s="45">
        <v>0.68500000000000005</v>
      </c>
      <c r="D85" s="38">
        <v>0.32900000000000001</v>
      </c>
      <c r="E85" s="38">
        <v>2023</v>
      </c>
      <c r="F85" s="38"/>
    </row>
    <row r="86" spans="2:6" x14ac:dyDescent="0.25">
      <c r="B86" s="38" t="s">
        <v>72</v>
      </c>
      <c r="C86" s="48">
        <v>0.72</v>
      </c>
      <c r="D86" s="38">
        <v>0.30099999999999999</v>
      </c>
      <c r="E86" s="38">
        <v>2023</v>
      </c>
      <c r="F86" s="38"/>
    </row>
    <row r="87" spans="2:6" x14ac:dyDescent="0.25">
      <c r="B87" s="38" t="s">
        <v>73</v>
      </c>
      <c r="C87" s="45">
        <v>0.72499999999999998</v>
      </c>
      <c r="D87" s="38">
        <v>0.31</v>
      </c>
      <c r="E87" s="38">
        <v>2023</v>
      </c>
      <c r="F87" s="38"/>
    </row>
    <row r="88" spans="2:6" x14ac:dyDescent="0.25">
      <c r="B88" s="38" t="s">
        <v>74</v>
      </c>
      <c r="C88" s="45">
        <v>0.74170000000000003</v>
      </c>
      <c r="D88" s="38">
        <v>0.32900000000000001</v>
      </c>
      <c r="E88" s="38">
        <v>2023</v>
      </c>
      <c r="F88" s="38"/>
    </row>
    <row r="89" spans="2:6" x14ac:dyDescent="0.25">
      <c r="B89" s="38" t="s">
        <v>75</v>
      </c>
      <c r="C89" s="45">
        <v>0.7167</v>
      </c>
      <c r="D89" s="38">
        <v>0.33400000000000002</v>
      </c>
      <c r="E89" s="38">
        <v>2023</v>
      </c>
      <c r="F89" s="38"/>
    </row>
    <row r="90" spans="2:6" x14ac:dyDescent="0.25">
      <c r="B90" s="38" t="s">
        <v>76</v>
      </c>
      <c r="C90" s="45">
        <v>0.61499999999999999</v>
      </c>
      <c r="D90" s="38">
        <v>0.36</v>
      </c>
      <c r="E90" s="38">
        <v>2023</v>
      </c>
      <c r="F90" s="38"/>
    </row>
    <row r="91" spans="2:6" x14ac:dyDescent="0.25">
      <c r="B91" s="38" t="s">
        <v>77</v>
      </c>
      <c r="C91" s="48">
        <v>0.74</v>
      </c>
      <c r="D91" s="38">
        <v>0.315</v>
      </c>
      <c r="E91" s="38">
        <v>2023</v>
      </c>
      <c r="F91" s="38"/>
    </row>
    <row r="92" spans="2:6" x14ac:dyDescent="0.25">
      <c r="B92" s="38" t="s">
        <v>78</v>
      </c>
      <c r="C92" s="45">
        <v>0.70499999999999996</v>
      </c>
      <c r="D92" s="38">
        <v>0.316</v>
      </c>
      <c r="E92" s="38">
        <v>2023</v>
      </c>
      <c r="F92" s="38"/>
    </row>
    <row r="93" spans="2:6" x14ac:dyDescent="0.25">
      <c r="B93" s="38" t="s">
        <v>49</v>
      </c>
      <c r="C93" s="45">
        <v>0.23330000000000001</v>
      </c>
      <c r="D93" s="38">
        <v>0.34499999999999997</v>
      </c>
      <c r="E93" s="38">
        <v>2024</v>
      </c>
      <c r="F93" s="38"/>
    </row>
    <row r="94" spans="2:6" x14ac:dyDescent="0.25">
      <c r="B94" s="38" t="s">
        <v>50</v>
      </c>
      <c r="C94" s="45">
        <v>0.67169999999999996</v>
      </c>
      <c r="D94" s="38">
        <v>0.312</v>
      </c>
      <c r="E94" s="38">
        <v>2024</v>
      </c>
      <c r="F94" s="38"/>
    </row>
    <row r="95" spans="2:6" x14ac:dyDescent="0.25">
      <c r="B95" s="38" t="s">
        <v>51</v>
      </c>
      <c r="C95" s="45">
        <v>0.72330000000000005</v>
      </c>
      <c r="D95" s="38">
        <v>0.32200000000000001</v>
      </c>
      <c r="E95" s="38">
        <v>2024</v>
      </c>
      <c r="F95" s="38"/>
    </row>
    <row r="96" spans="2:6" x14ac:dyDescent="0.25">
      <c r="B96" s="38" t="s">
        <v>52</v>
      </c>
      <c r="C96" s="48">
        <v>0.72</v>
      </c>
      <c r="D96" s="38">
        <v>0.32200000000000001</v>
      </c>
      <c r="E96" s="38">
        <v>2024</v>
      </c>
      <c r="F96" s="38"/>
    </row>
    <row r="97" spans="2:6" x14ac:dyDescent="0.25">
      <c r="B97" s="38" t="s">
        <v>53</v>
      </c>
      <c r="C97" s="48">
        <v>0.75</v>
      </c>
      <c r="D97" s="38">
        <v>0.29499999999999998</v>
      </c>
      <c r="E97" s="38">
        <v>2024</v>
      </c>
      <c r="F97" s="38"/>
    </row>
    <row r="98" spans="2:6" x14ac:dyDescent="0.25">
      <c r="B98" s="38" t="s">
        <v>54</v>
      </c>
      <c r="C98" s="45">
        <v>0.75170000000000003</v>
      </c>
      <c r="D98" s="38">
        <v>0.27600000000000002</v>
      </c>
      <c r="E98" s="38">
        <v>2024</v>
      </c>
      <c r="F98" s="38"/>
    </row>
    <row r="99" spans="2:6" x14ac:dyDescent="0.25">
      <c r="B99" s="38" t="s">
        <v>55</v>
      </c>
      <c r="C99" s="48">
        <v>0.75</v>
      </c>
      <c r="D99" s="38">
        <v>0.313</v>
      </c>
      <c r="E99" s="38">
        <v>2024</v>
      </c>
      <c r="F99" s="38"/>
    </row>
    <row r="100" spans="2:6" x14ac:dyDescent="0.25">
      <c r="B100" s="38" t="s">
        <v>56</v>
      </c>
      <c r="C100" s="45">
        <v>0.75329999999999997</v>
      </c>
      <c r="D100" s="38">
        <v>0.317</v>
      </c>
      <c r="E100" s="38">
        <v>2024</v>
      </c>
      <c r="F100" s="38"/>
    </row>
    <row r="101" spans="2:6" x14ac:dyDescent="0.25">
      <c r="B101" s="38" t="s">
        <v>57</v>
      </c>
      <c r="C101" s="45">
        <v>0.44169999999999998</v>
      </c>
      <c r="D101" s="38">
        <v>0.33200000000000002</v>
      </c>
      <c r="E101" s="38">
        <v>2024</v>
      </c>
      <c r="F101" s="38"/>
    </row>
    <row r="102" spans="2:6" x14ac:dyDescent="0.25">
      <c r="B102" s="38" t="s">
        <v>58</v>
      </c>
      <c r="C102" s="45">
        <v>0.71830000000000005</v>
      </c>
      <c r="D102" s="38">
        <v>0.30099999999999999</v>
      </c>
      <c r="E102" s="38">
        <v>2024</v>
      </c>
      <c r="F102" s="38"/>
    </row>
    <row r="103" spans="2:6" x14ac:dyDescent="0.25">
      <c r="B103" s="38" t="s">
        <v>59</v>
      </c>
      <c r="C103" s="45">
        <v>0.71499999999999997</v>
      </c>
      <c r="D103" s="38">
        <v>0.33200000000000002</v>
      </c>
      <c r="E103" s="38">
        <v>2024</v>
      </c>
      <c r="F103" s="38"/>
    </row>
    <row r="104" spans="2:6" x14ac:dyDescent="0.25">
      <c r="B104" s="38" t="s">
        <v>60</v>
      </c>
      <c r="C104" s="45">
        <v>0.73329999999999995</v>
      </c>
      <c r="D104" s="38">
        <v>0.32</v>
      </c>
      <c r="E104" s="38">
        <v>2024</v>
      </c>
      <c r="F104" s="38"/>
    </row>
    <row r="105" spans="2:6" x14ac:dyDescent="0.25">
      <c r="B105" s="38" t="s">
        <v>61</v>
      </c>
      <c r="C105" s="45">
        <v>0.59670000000000001</v>
      </c>
      <c r="D105" s="38">
        <v>0.30099999999999999</v>
      </c>
      <c r="E105" s="38">
        <v>2024</v>
      </c>
      <c r="F105" s="38"/>
    </row>
    <row r="106" spans="2:6" x14ac:dyDescent="0.25">
      <c r="B106" s="38" t="s">
        <v>62</v>
      </c>
      <c r="C106" s="48">
        <v>0.56999999999999995</v>
      </c>
      <c r="D106" s="38">
        <v>0.34</v>
      </c>
      <c r="E106" s="38">
        <v>2024</v>
      </c>
      <c r="F106" s="38"/>
    </row>
    <row r="107" spans="2:6" x14ac:dyDescent="0.25">
      <c r="B107" s="38" t="s">
        <v>63</v>
      </c>
      <c r="C107" s="45">
        <v>0.68669999999999998</v>
      </c>
      <c r="D107" s="38">
        <v>0.30299999999999999</v>
      </c>
      <c r="E107" s="38">
        <v>2024</v>
      </c>
      <c r="F107" s="38"/>
    </row>
    <row r="108" spans="2:6" x14ac:dyDescent="0.25">
      <c r="B108" s="38" t="s">
        <v>64</v>
      </c>
      <c r="C108" s="45">
        <v>0.76500000000000001</v>
      </c>
      <c r="D108" s="38">
        <v>0.312</v>
      </c>
      <c r="E108" s="38">
        <v>2024</v>
      </c>
      <c r="F108" s="38"/>
    </row>
    <row r="109" spans="2:6" x14ac:dyDescent="0.25">
      <c r="B109" s="38" t="s">
        <v>65</v>
      </c>
      <c r="C109" s="45">
        <v>0.70499999999999996</v>
      </c>
      <c r="D109" s="38">
        <v>0.33100000000000002</v>
      </c>
      <c r="E109" s="38">
        <v>2024</v>
      </c>
      <c r="F109" s="38"/>
    </row>
    <row r="110" spans="2:6" x14ac:dyDescent="0.25">
      <c r="B110" s="38" t="s">
        <v>66</v>
      </c>
      <c r="C110" s="45">
        <v>0.70330000000000004</v>
      </c>
      <c r="D110" s="38">
        <v>0.32200000000000001</v>
      </c>
      <c r="E110" s="38">
        <v>2024</v>
      </c>
      <c r="F110" s="38"/>
    </row>
    <row r="111" spans="2:6" x14ac:dyDescent="0.25">
      <c r="B111" s="38" t="s">
        <v>67</v>
      </c>
      <c r="C111" s="48">
        <v>0.69</v>
      </c>
      <c r="D111" s="38">
        <v>0.33</v>
      </c>
      <c r="E111" s="38">
        <v>2024</v>
      </c>
      <c r="F111" s="38"/>
    </row>
    <row r="112" spans="2:6" x14ac:dyDescent="0.25">
      <c r="B112" s="38" t="s">
        <v>68</v>
      </c>
      <c r="C112" s="45">
        <v>0.69499999999999995</v>
      </c>
      <c r="D112" s="38">
        <v>0.29799999999999999</v>
      </c>
      <c r="E112" s="38">
        <v>2024</v>
      </c>
      <c r="F112" s="38"/>
    </row>
    <row r="113" spans="2:19" x14ac:dyDescent="0.25">
      <c r="B113" s="38" t="s">
        <v>69</v>
      </c>
      <c r="C113" s="48">
        <v>0.70669999999999999</v>
      </c>
      <c r="D113" s="38">
        <v>0.33400000000000002</v>
      </c>
      <c r="E113" s="38">
        <v>2024</v>
      </c>
      <c r="F113" s="38"/>
    </row>
    <row r="114" spans="2:19" x14ac:dyDescent="0.25">
      <c r="B114" s="38" t="s">
        <v>70</v>
      </c>
      <c r="C114" s="45">
        <v>0.73670000000000002</v>
      </c>
      <c r="D114" s="38">
        <v>0.30099999999999999</v>
      </c>
      <c r="E114" s="38">
        <v>2024</v>
      </c>
      <c r="F114" s="38"/>
    </row>
    <row r="115" spans="2:19" x14ac:dyDescent="0.25">
      <c r="B115" s="38" t="s">
        <v>71</v>
      </c>
      <c r="C115" s="45">
        <v>0.68500000000000005</v>
      </c>
      <c r="D115" s="38">
        <v>0.32200000000000001</v>
      </c>
      <c r="E115" s="38">
        <v>2024</v>
      </c>
      <c r="F115" s="38"/>
    </row>
    <row r="116" spans="2:19" x14ac:dyDescent="0.25">
      <c r="B116" s="38" t="s">
        <v>72</v>
      </c>
      <c r="C116" s="48">
        <v>0.72</v>
      </c>
      <c r="D116" s="38">
        <v>0.30199999999999999</v>
      </c>
      <c r="E116" s="38">
        <v>2024</v>
      </c>
      <c r="F116" s="38"/>
    </row>
    <row r="117" spans="2:19" x14ac:dyDescent="0.25">
      <c r="B117" s="38" t="s">
        <v>73</v>
      </c>
      <c r="C117" s="45">
        <v>0.72499999999999998</v>
      </c>
      <c r="D117" s="38">
        <v>0.29599999999999999</v>
      </c>
      <c r="E117" s="38">
        <v>2024</v>
      </c>
      <c r="F117" s="38"/>
    </row>
    <row r="118" spans="2:19" x14ac:dyDescent="0.25">
      <c r="B118" s="38" t="s">
        <v>74</v>
      </c>
      <c r="C118" s="45">
        <v>0.74170000000000003</v>
      </c>
      <c r="D118" s="38">
        <v>0.309</v>
      </c>
      <c r="E118" s="38">
        <v>2024</v>
      </c>
      <c r="F118" s="38"/>
    </row>
    <row r="119" spans="2:19" x14ac:dyDescent="0.25">
      <c r="B119" s="38" t="s">
        <v>75</v>
      </c>
      <c r="C119" s="45">
        <v>0.7167</v>
      </c>
      <c r="D119" s="38">
        <v>0.29499999999999998</v>
      </c>
      <c r="E119" s="38">
        <v>2024</v>
      </c>
      <c r="F119" s="38"/>
    </row>
    <row r="120" spans="2:19" x14ac:dyDescent="0.25">
      <c r="B120" s="38" t="s">
        <v>76</v>
      </c>
      <c r="C120" s="45">
        <v>0.61499999999999999</v>
      </c>
      <c r="D120" s="38">
        <v>0.30599999999999999</v>
      </c>
      <c r="E120" s="38">
        <v>2024</v>
      </c>
      <c r="F120" s="38"/>
    </row>
    <row r="121" spans="2:19" x14ac:dyDescent="0.25">
      <c r="B121" s="38" t="s">
        <v>77</v>
      </c>
      <c r="C121" s="48">
        <v>0.74</v>
      </c>
      <c r="D121" s="38">
        <v>0.31</v>
      </c>
      <c r="E121" s="38">
        <v>2024</v>
      </c>
      <c r="F121" s="38"/>
    </row>
    <row r="122" spans="2:19" x14ac:dyDescent="0.25">
      <c r="B122" s="38" t="s">
        <v>78</v>
      </c>
      <c r="C122" s="45">
        <v>0.70499999999999996</v>
      </c>
      <c r="D122" s="38">
        <v>0.30299999999999999</v>
      </c>
      <c r="E122" s="38">
        <v>2024</v>
      </c>
      <c r="F122" s="38"/>
    </row>
    <row r="123" spans="2:19" x14ac:dyDescent="0.25">
      <c r="S123" s="38"/>
    </row>
    <row r="124" spans="2:19" x14ac:dyDescent="0.25">
      <c r="S124" s="38"/>
    </row>
    <row r="125" spans="2:19" x14ac:dyDescent="0.25">
      <c r="S125" s="38"/>
    </row>
    <row r="126" spans="2:19" x14ac:dyDescent="0.25">
      <c r="S126" s="38"/>
    </row>
    <row r="127" spans="2:19" x14ac:dyDescent="0.25">
      <c r="S127" s="38"/>
    </row>
    <row r="128" spans="2:19" x14ac:dyDescent="0.25">
      <c r="S128" s="38"/>
    </row>
    <row r="129" spans="19:19" x14ac:dyDescent="0.25">
      <c r="S129" s="38"/>
    </row>
    <row r="130" spans="19:19" x14ac:dyDescent="0.25">
      <c r="S130" s="38"/>
    </row>
    <row r="131" spans="19:19" x14ac:dyDescent="0.25">
      <c r="S131" s="38"/>
    </row>
    <row r="132" spans="19:19" x14ac:dyDescent="0.25">
      <c r="S132" s="38"/>
    </row>
    <row r="133" spans="19:19" x14ac:dyDescent="0.25">
      <c r="S133" s="38"/>
    </row>
    <row r="134" spans="19:19" x14ac:dyDescent="0.25">
      <c r="S134" s="3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C750-A371-410F-BFED-2E3CF00E2723}">
  <dimension ref="A1:T15"/>
  <sheetViews>
    <sheetView topLeftCell="D1" workbookViewId="0">
      <selection activeCell="K47" sqref="K47"/>
    </sheetView>
  </sheetViews>
  <sheetFormatPr defaultRowHeight="15" x14ac:dyDescent="0.25"/>
  <cols>
    <col min="1" max="1" width="54.5703125" bestFit="1" customWidth="1"/>
    <col min="2" max="2" width="12.7109375" bestFit="1" customWidth="1"/>
    <col min="3" max="3" width="19.42578125" bestFit="1" customWidth="1"/>
    <col min="4" max="4" width="12.7109375" bestFit="1" customWidth="1"/>
    <col min="5" max="5" width="37.140625" bestFit="1" customWidth="1"/>
    <col min="6" max="6" width="12.7109375" bestFit="1" customWidth="1"/>
    <col min="7" max="7" width="36.28515625" bestFit="1" customWidth="1"/>
    <col min="8" max="8" width="12" bestFit="1" customWidth="1"/>
    <col min="9" max="9" width="34.140625" bestFit="1" customWidth="1"/>
    <col min="10" max="10" width="12.7109375" bestFit="1" customWidth="1"/>
    <col min="11" max="11" width="38.7109375" bestFit="1" customWidth="1"/>
    <col min="13" max="13" width="18.140625" bestFit="1" customWidth="1"/>
    <col min="14" max="14" width="12.7109375" bestFit="1" customWidth="1"/>
    <col min="15" max="15" width="37" customWidth="1"/>
    <col min="16" max="16" width="12" bestFit="1" customWidth="1"/>
    <col min="17" max="17" width="21.140625" bestFit="1" customWidth="1"/>
    <col min="18" max="18" width="12.7109375" bestFit="1" customWidth="1"/>
    <col min="19" max="19" width="19.5703125" bestFit="1" customWidth="1"/>
    <col min="20" max="20" width="12.7109375" bestFit="1" customWidth="1"/>
  </cols>
  <sheetData>
    <row r="1" spans="1:20" x14ac:dyDescent="0.25">
      <c r="A1" s="15" t="s">
        <v>38</v>
      </c>
      <c r="B1" s="15"/>
      <c r="C1" s="15" t="s">
        <v>39</v>
      </c>
      <c r="D1" s="15"/>
      <c r="E1" s="15" t="s">
        <v>40</v>
      </c>
      <c r="F1" s="15"/>
      <c r="G1" s="15" t="s">
        <v>41</v>
      </c>
      <c r="H1" s="15"/>
      <c r="I1" s="15" t="s">
        <v>42</v>
      </c>
      <c r="J1" s="15"/>
      <c r="K1" s="15" t="s">
        <v>43</v>
      </c>
      <c r="L1" s="15"/>
      <c r="M1" s="15" t="s">
        <v>44</v>
      </c>
      <c r="N1" s="15"/>
      <c r="O1" s="15" t="s">
        <v>45</v>
      </c>
      <c r="P1" s="15"/>
      <c r="Q1" s="15" t="s">
        <v>47</v>
      </c>
      <c r="R1" s="15"/>
      <c r="S1" s="15" t="s">
        <v>46</v>
      </c>
      <c r="T1" s="15"/>
    </row>
    <row r="3" spans="1:20" x14ac:dyDescent="0.25">
      <c r="A3" t="s">
        <v>113</v>
      </c>
      <c r="B3">
        <v>0.31770833333333343</v>
      </c>
      <c r="C3" t="s">
        <v>113</v>
      </c>
      <c r="D3">
        <v>0.68216999999999972</v>
      </c>
      <c r="E3" t="s">
        <v>113</v>
      </c>
      <c r="F3">
        <v>26.373208333333327</v>
      </c>
      <c r="G3" t="s">
        <v>113</v>
      </c>
      <c r="H3">
        <v>2.0708333333333333</v>
      </c>
      <c r="I3" t="s">
        <v>113</v>
      </c>
      <c r="J3">
        <v>354.56633333333338</v>
      </c>
      <c r="K3" t="s">
        <v>113</v>
      </c>
      <c r="L3">
        <v>73.129166666666677</v>
      </c>
      <c r="M3" t="s">
        <v>113</v>
      </c>
      <c r="N3">
        <v>5.3</v>
      </c>
      <c r="O3" t="s">
        <v>113</v>
      </c>
      <c r="P3">
        <v>517.6</v>
      </c>
      <c r="Q3" t="s">
        <v>113</v>
      </c>
      <c r="R3">
        <v>80184003.525000006</v>
      </c>
      <c r="S3" t="s">
        <v>113</v>
      </c>
      <c r="T3">
        <v>27.312500000000007</v>
      </c>
    </row>
    <row r="4" spans="1:20" x14ac:dyDescent="0.25">
      <c r="A4" t="s">
        <v>84</v>
      </c>
      <c r="B4">
        <v>1.6136408991616585E-3</v>
      </c>
      <c r="C4" t="s">
        <v>84</v>
      </c>
      <c r="D4">
        <v>9.6806151128732403E-3</v>
      </c>
      <c r="E4" t="s">
        <v>84</v>
      </c>
      <c r="F4">
        <v>0.8665217442042018</v>
      </c>
      <c r="G4" t="s">
        <v>84</v>
      </c>
      <c r="H4">
        <v>0.19770176671464396</v>
      </c>
      <c r="I4" t="s">
        <v>84</v>
      </c>
      <c r="J4">
        <v>0.60694918237910434</v>
      </c>
      <c r="K4" t="s">
        <v>84</v>
      </c>
      <c r="L4">
        <v>0.35910212461224311</v>
      </c>
      <c r="M4" t="s">
        <v>84</v>
      </c>
      <c r="N4">
        <v>0.28020600664950951</v>
      </c>
      <c r="O4" t="s">
        <v>84</v>
      </c>
      <c r="P4">
        <v>85.13236883870691</v>
      </c>
      <c r="Q4" t="s">
        <v>84</v>
      </c>
      <c r="R4">
        <v>3533782.9681684533</v>
      </c>
      <c r="S4" t="s">
        <v>84</v>
      </c>
      <c r="T4">
        <v>3.4615990621715373E-2</v>
      </c>
    </row>
    <row r="5" spans="1:20" x14ac:dyDescent="0.25">
      <c r="A5" t="s">
        <v>141</v>
      </c>
      <c r="B5">
        <v>0.3165</v>
      </c>
      <c r="C5" t="s">
        <v>141</v>
      </c>
      <c r="D5">
        <v>0.71584999999999999</v>
      </c>
      <c r="E5" t="s">
        <v>141</v>
      </c>
      <c r="F5">
        <v>25.3505</v>
      </c>
      <c r="G5" t="s">
        <v>141</v>
      </c>
      <c r="H5">
        <v>1.75</v>
      </c>
      <c r="I5" t="s">
        <v>141</v>
      </c>
      <c r="J5">
        <v>353.66499999999996</v>
      </c>
      <c r="K5" t="s">
        <v>141</v>
      </c>
      <c r="L5">
        <v>73</v>
      </c>
      <c r="M5" t="s">
        <v>141</v>
      </c>
      <c r="N5">
        <v>6.5</v>
      </c>
      <c r="O5" t="s">
        <v>141</v>
      </c>
      <c r="P5">
        <v>257</v>
      </c>
      <c r="Q5" t="s">
        <v>141</v>
      </c>
      <c r="R5">
        <v>80914241</v>
      </c>
      <c r="S5" t="s">
        <v>141</v>
      </c>
      <c r="T5">
        <v>27.3</v>
      </c>
    </row>
    <row r="6" spans="1:20" x14ac:dyDescent="0.25">
      <c r="A6" t="s">
        <v>142</v>
      </c>
      <c r="B6">
        <v>0.32200000000000001</v>
      </c>
      <c r="C6" t="s">
        <v>142</v>
      </c>
      <c r="D6">
        <v>0.72</v>
      </c>
      <c r="E6" t="s">
        <v>142</v>
      </c>
      <c r="F6">
        <v>38.640999999999998</v>
      </c>
      <c r="G6" t="s">
        <v>142</v>
      </c>
      <c r="H6">
        <v>0</v>
      </c>
      <c r="I6" t="s">
        <v>142</v>
      </c>
      <c r="J6">
        <v>353.33</v>
      </c>
      <c r="K6" t="s">
        <v>142</v>
      </c>
      <c r="L6">
        <v>73</v>
      </c>
      <c r="M6" t="s">
        <v>142</v>
      </c>
      <c r="N6">
        <v>7</v>
      </c>
      <c r="O6" t="s">
        <v>142</v>
      </c>
      <c r="P6">
        <v>596</v>
      </c>
      <c r="Q6" t="s">
        <v>142</v>
      </c>
      <c r="R6" t="e">
        <v>#N/A</v>
      </c>
      <c r="S6" t="s">
        <v>142</v>
      </c>
      <c r="T6">
        <v>27.3</v>
      </c>
    </row>
    <row r="7" spans="1:20" x14ac:dyDescent="0.25">
      <c r="A7" t="s">
        <v>143</v>
      </c>
      <c r="B7">
        <v>1.767655040367519E-2</v>
      </c>
      <c r="C7" t="s">
        <v>143</v>
      </c>
      <c r="D7">
        <v>0.10604582535692186</v>
      </c>
      <c r="E7" t="s">
        <v>143</v>
      </c>
      <c r="F7">
        <v>9.492270117387255</v>
      </c>
      <c r="G7" t="s">
        <v>143</v>
      </c>
      <c r="H7">
        <v>2.1657143457646901</v>
      </c>
      <c r="I7" t="s">
        <v>143</v>
      </c>
      <c r="J7">
        <v>6.6487951689670508</v>
      </c>
      <c r="K7" t="s">
        <v>143</v>
      </c>
      <c r="L7">
        <v>3.9337666819631334</v>
      </c>
      <c r="M7" t="s">
        <v>143</v>
      </c>
      <c r="N7">
        <v>3.0695030118075786</v>
      </c>
      <c r="O7" t="s">
        <v>143</v>
      </c>
      <c r="P7">
        <v>932.57837573619315</v>
      </c>
      <c r="Q7" t="s">
        <v>143</v>
      </c>
      <c r="R7">
        <v>38710652.899868444</v>
      </c>
      <c r="S7" t="s">
        <v>143</v>
      </c>
      <c r="T7">
        <v>0.3791991782780158</v>
      </c>
    </row>
    <row r="8" spans="1:20" x14ac:dyDescent="0.25">
      <c r="A8" t="s">
        <v>144</v>
      </c>
      <c r="B8">
        <v>3.1246043417366948E-4</v>
      </c>
      <c r="C8" t="s">
        <v>144</v>
      </c>
      <c r="D8">
        <v>1.1245717075630773E-2</v>
      </c>
      <c r="E8" t="s">
        <v>144</v>
      </c>
      <c r="F8">
        <v>90.103191981443047</v>
      </c>
      <c r="G8" t="s">
        <v>144</v>
      </c>
      <c r="H8">
        <v>4.6903186274509805</v>
      </c>
      <c r="I8" t="s">
        <v>144</v>
      </c>
      <c r="J8">
        <v>44.206477198879597</v>
      </c>
      <c r="K8" t="s">
        <v>144</v>
      </c>
      <c r="L8">
        <v>15.474520308123239</v>
      </c>
      <c r="M8" t="s">
        <v>144</v>
      </c>
      <c r="N8">
        <v>9.4218487394957968</v>
      </c>
      <c r="O8" t="s">
        <v>144</v>
      </c>
      <c r="P8">
        <v>869702.42689075624</v>
      </c>
      <c r="Q8" t="s">
        <v>144</v>
      </c>
      <c r="R8">
        <v>1498514647934093</v>
      </c>
      <c r="S8" t="s">
        <v>144</v>
      </c>
      <c r="T8">
        <v>0.14379201680672241</v>
      </c>
    </row>
    <row r="9" spans="1:20" x14ac:dyDescent="0.25">
      <c r="A9" t="s">
        <v>145</v>
      </c>
      <c r="B9">
        <v>-3.5280988867566698E-2</v>
      </c>
      <c r="C9" t="s">
        <v>145</v>
      </c>
      <c r="D9">
        <v>9.3245572886418575</v>
      </c>
      <c r="E9" t="s">
        <v>145</v>
      </c>
      <c r="F9">
        <v>-0.69495588617640092</v>
      </c>
      <c r="G9" t="s">
        <v>145</v>
      </c>
      <c r="H9">
        <v>1.8405504971806828</v>
      </c>
      <c r="I9" t="s">
        <v>145</v>
      </c>
      <c r="J9">
        <v>2.6377878745916519</v>
      </c>
      <c r="K9" t="s">
        <v>145</v>
      </c>
      <c r="L9">
        <v>0.28933164930465738</v>
      </c>
      <c r="M9" t="s">
        <v>145</v>
      </c>
      <c r="N9">
        <v>-0.64874621849724434</v>
      </c>
      <c r="O9" t="s">
        <v>145</v>
      </c>
      <c r="P9">
        <v>19.10812112896992</v>
      </c>
      <c r="Q9" t="s">
        <v>145</v>
      </c>
      <c r="R9">
        <v>-0.45979581908994671</v>
      </c>
      <c r="S9" t="s">
        <v>145</v>
      </c>
      <c r="T9">
        <v>-0.20482476650647063</v>
      </c>
    </row>
    <row r="10" spans="1:20" x14ac:dyDescent="0.25">
      <c r="A10" t="s">
        <v>146</v>
      </c>
      <c r="B10">
        <v>8.7674643882132197E-2</v>
      </c>
      <c r="C10" t="s">
        <v>146</v>
      </c>
      <c r="D10">
        <v>-2.9714477584562839</v>
      </c>
      <c r="E10" t="s">
        <v>146</v>
      </c>
      <c r="F10">
        <v>7.6107300381858423E-2</v>
      </c>
      <c r="G10" t="s">
        <v>146</v>
      </c>
      <c r="H10">
        <v>1.3998960708393571</v>
      </c>
      <c r="I10" t="s">
        <v>146</v>
      </c>
      <c r="J10">
        <v>-0.27129738597118708</v>
      </c>
      <c r="K10" t="s">
        <v>146</v>
      </c>
      <c r="L10">
        <v>-0.49296966825511457</v>
      </c>
      <c r="M10" t="s">
        <v>146</v>
      </c>
      <c r="N10">
        <v>-0.98349727399157427</v>
      </c>
      <c r="O10" t="s">
        <v>146</v>
      </c>
      <c r="P10">
        <v>4.2321777695093692</v>
      </c>
      <c r="Q10" t="s">
        <v>146</v>
      </c>
      <c r="R10">
        <v>0.22387507015922964</v>
      </c>
      <c r="S10" t="s">
        <v>146</v>
      </c>
      <c r="T10">
        <v>8.5118687745018601E-2</v>
      </c>
    </row>
    <row r="11" spans="1:20" x14ac:dyDescent="0.25">
      <c r="A11" t="s">
        <v>147</v>
      </c>
      <c r="B11">
        <v>9.5999999999999974E-2</v>
      </c>
      <c r="C11" t="s">
        <v>147</v>
      </c>
      <c r="D11">
        <v>0.53170000000000006</v>
      </c>
      <c r="E11" t="s">
        <v>147</v>
      </c>
      <c r="F11">
        <v>40.723999999999997</v>
      </c>
      <c r="G11" t="s">
        <v>147</v>
      </c>
      <c r="H11">
        <v>10</v>
      </c>
      <c r="I11" t="s">
        <v>147</v>
      </c>
      <c r="J11">
        <v>36.670000000000016</v>
      </c>
      <c r="K11" t="s">
        <v>147</v>
      </c>
      <c r="L11">
        <v>18.899999999999999</v>
      </c>
      <c r="M11" t="s">
        <v>147</v>
      </c>
      <c r="N11">
        <v>9</v>
      </c>
      <c r="O11" t="s">
        <v>147</v>
      </c>
      <c r="P11">
        <v>5174</v>
      </c>
      <c r="Q11" t="s">
        <v>147</v>
      </c>
      <c r="R11">
        <v>161677400</v>
      </c>
      <c r="S11" t="s">
        <v>147</v>
      </c>
      <c r="T11">
        <v>2</v>
      </c>
    </row>
    <row r="12" spans="1:20" x14ac:dyDescent="0.25">
      <c r="A12" t="s">
        <v>148</v>
      </c>
      <c r="B12">
        <v>0.26900000000000002</v>
      </c>
      <c r="C12" t="s">
        <v>148</v>
      </c>
      <c r="D12">
        <v>0.23330000000000001</v>
      </c>
      <c r="E12" t="s">
        <v>148</v>
      </c>
      <c r="F12">
        <v>7.9329999999999998</v>
      </c>
      <c r="G12" t="s">
        <v>148</v>
      </c>
      <c r="H12">
        <v>0</v>
      </c>
      <c r="I12" t="s">
        <v>148</v>
      </c>
      <c r="J12">
        <v>334</v>
      </c>
      <c r="K12" t="s">
        <v>148</v>
      </c>
      <c r="L12">
        <v>61.9</v>
      </c>
      <c r="M12" t="s">
        <v>148</v>
      </c>
      <c r="N12">
        <v>0</v>
      </c>
      <c r="O12" t="s">
        <v>148</v>
      </c>
      <c r="P12">
        <v>9</v>
      </c>
      <c r="Q12" t="s">
        <v>148</v>
      </c>
      <c r="R12">
        <v>13531500</v>
      </c>
      <c r="S12" t="s">
        <v>148</v>
      </c>
      <c r="T12">
        <v>26.3</v>
      </c>
    </row>
    <row r="13" spans="1:20" x14ac:dyDescent="0.25">
      <c r="A13" t="s">
        <v>149</v>
      </c>
      <c r="B13">
        <v>0.36499999999999999</v>
      </c>
      <c r="C13" t="s">
        <v>149</v>
      </c>
      <c r="D13">
        <v>0.76500000000000001</v>
      </c>
      <c r="E13" t="s">
        <v>149</v>
      </c>
      <c r="F13">
        <v>48.656999999999996</v>
      </c>
      <c r="G13" t="s">
        <v>149</v>
      </c>
      <c r="H13">
        <v>10</v>
      </c>
      <c r="I13" t="s">
        <v>149</v>
      </c>
      <c r="J13">
        <v>370.67</v>
      </c>
      <c r="K13" t="s">
        <v>149</v>
      </c>
      <c r="L13">
        <v>80.8</v>
      </c>
      <c r="M13" t="s">
        <v>149</v>
      </c>
      <c r="N13">
        <v>9</v>
      </c>
      <c r="O13" t="s">
        <v>149</v>
      </c>
      <c r="P13">
        <v>5183</v>
      </c>
      <c r="Q13" t="s">
        <v>149</v>
      </c>
      <c r="R13">
        <v>175208900</v>
      </c>
      <c r="S13" t="s">
        <v>149</v>
      </c>
      <c r="T13">
        <v>28.3</v>
      </c>
    </row>
    <row r="14" spans="1:20" x14ac:dyDescent="0.25">
      <c r="A14" t="s">
        <v>150</v>
      </c>
      <c r="B14">
        <v>38.125000000000014</v>
      </c>
      <c r="C14" t="s">
        <v>150</v>
      </c>
      <c r="D14">
        <v>81.86039999999997</v>
      </c>
      <c r="E14" t="s">
        <v>150</v>
      </c>
      <c r="F14">
        <v>3164.7849999999994</v>
      </c>
      <c r="G14" t="s">
        <v>150</v>
      </c>
      <c r="H14">
        <v>248.5</v>
      </c>
      <c r="I14" t="s">
        <v>150</v>
      </c>
      <c r="J14">
        <v>42547.960000000006</v>
      </c>
      <c r="K14" t="s">
        <v>150</v>
      </c>
      <c r="L14">
        <v>8775.5000000000018</v>
      </c>
      <c r="M14" t="s">
        <v>150</v>
      </c>
      <c r="N14">
        <v>636</v>
      </c>
      <c r="O14" t="s">
        <v>150</v>
      </c>
      <c r="P14">
        <v>62112</v>
      </c>
      <c r="Q14" t="s">
        <v>150</v>
      </c>
      <c r="R14">
        <v>9622080423</v>
      </c>
      <c r="S14" t="s">
        <v>150</v>
      </c>
      <c r="T14">
        <v>3277.5000000000009</v>
      </c>
    </row>
    <row r="15" spans="1:20" ht="15.75" thickBot="1" x14ac:dyDescent="0.3">
      <c r="A15" s="4" t="s">
        <v>151</v>
      </c>
      <c r="B15" s="4">
        <v>120</v>
      </c>
      <c r="C15" s="4" t="s">
        <v>151</v>
      </c>
      <c r="D15" s="4">
        <v>120</v>
      </c>
      <c r="E15" s="4" t="s">
        <v>151</v>
      </c>
      <c r="F15" s="4">
        <v>120</v>
      </c>
      <c r="G15" s="4" t="s">
        <v>151</v>
      </c>
      <c r="H15" s="4">
        <v>120</v>
      </c>
      <c r="I15" s="4" t="s">
        <v>151</v>
      </c>
      <c r="J15" s="4">
        <v>120</v>
      </c>
      <c r="K15" s="4" t="s">
        <v>151</v>
      </c>
      <c r="L15" s="4">
        <v>120</v>
      </c>
      <c r="M15" s="4" t="s">
        <v>151</v>
      </c>
      <c r="N15" s="4">
        <v>120</v>
      </c>
      <c r="O15" s="4" t="s">
        <v>151</v>
      </c>
      <c r="P15" s="4">
        <v>120</v>
      </c>
      <c r="Q15" s="4" t="s">
        <v>151</v>
      </c>
      <c r="R15" s="4">
        <v>120</v>
      </c>
      <c r="S15" s="4" t="s">
        <v>151</v>
      </c>
      <c r="T15" s="4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76AA0-E2F1-40ED-B6AA-6787DC85699D}">
  <dimension ref="A1:I102"/>
  <sheetViews>
    <sheetView workbookViewId="0">
      <selection activeCell="P22" sqref="P22"/>
    </sheetView>
  </sheetViews>
  <sheetFormatPr defaultRowHeight="15" x14ac:dyDescent="0.25"/>
  <cols>
    <col min="1" max="1" width="29.140625" bestFit="1" customWidth="1"/>
    <col min="2" max="2" width="21.42578125" bestFit="1" customWidth="1"/>
    <col min="3" max="3" width="54.7109375" bestFit="1" customWidth="1"/>
    <col min="4" max="4" width="12.140625" bestFit="1" customWidth="1"/>
    <col min="5" max="5" width="20" bestFit="1" customWidth="1"/>
    <col min="6" max="6" width="36.5703125" bestFit="1" customWidth="1"/>
    <col min="7" max="7" width="36.28515625" bestFit="1" customWidth="1"/>
    <col min="8" max="8" width="34.42578125" bestFit="1" customWidth="1"/>
    <col min="9" max="9" width="39" bestFit="1" customWidth="1"/>
    <col min="10" max="10" width="23.42578125" bestFit="1" customWidth="1"/>
    <col min="11" max="14" width="7.28515625" bestFit="1" customWidth="1"/>
    <col min="15" max="15" width="17.42578125" bestFit="1" customWidth="1"/>
    <col min="16" max="16" width="37.42578125" bestFit="1" customWidth="1"/>
    <col min="17" max="17" width="21.140625" bestFit="1" customWidth="1"/>
    <col min="18" max="18" width="19.5703125" bestFit="1" customWidth="1"/>
  </cols>
  <sheetData>
    <row r="1" spans="1:9" x14ac:dyDescent="0.25">
      <c r="B1" s="50"/>
      <c r="C1" s="50" t="s">
        <v>20</v>
      </c>
      <c r="D1" s="50" t="s">
        <v>21</v>
      </c>
      <c r="E1" s="50" t="s">
        <v>22</v>
      </c>
      <c r="F1" s="50" t="s">
        <v>23</v>
      </c>
      <c r="G1" s="50" t="s">
        <v>24</v>
      </c>
      <c r="H1" s="50" t="s">
        <v>25</v>
      </c>
      <c r="I1" s="50" t="s">
        <v>26</v>
      </c>
    </row>
    <row r="2" spans="1:9" x14ac:dyDescent="0.25">
      <c r="A2" s="3" t="s">
        <v>36</v>
      </c>
      <c r="B2" s="43" t="s">
        <v>37</v>
      </c>
      <c r="C2" s="43" t="s">
        <v>38</v>
      </c>
      <c r="D2" s="43" t="s">
        <v>157</v>
      </c>
      <c r="E2" s="43" t="s">
        <v>39</v>
      </c>
      <c r="F2" s="43" t="s">
        <v>40</v>
      </c>
      <c r="G2" s="43" t="s">
        <v>41</v>
      </c>
      <c r="H2" s="43" t="s">
        <v>42</v>
      </c>
      <c r="I2" s="43" t="s">
        <v>43</v>
      </c>
    </row>
    <row r="3" spans="1:9" x14ac:dyDescent="0.25">
      <c r="A3" s="1" t="s">
        <v>48</v>
      </c>
      <c r="B3" s="38" t="s">
        <v>73</v>
      </c>
      <c r="C3" s="38">
        <v>0.29599999999999999</v>
      </c>
      <c r="D3" s="38">
        <v>2024</v>
      </c>
      <c r="E3" s="45">
        <v>0.72499999999999998</v>
      </c>
      <c r="F3" s="46">
        <v>31.553000000000001</v>
      </c>
      <c r="G3" s="38">
        <v>3</v>
      </c>
      <c r="H3" s="46">
        <v>354</v>
      </c>
      <c r="I3" s="38">
        <v>62.9</v>
      </c>
    </row>
    <row r="4" spans="1:9" x14ac:dyDescent="0.25">
      <c r="B4" s="38" t="s">
        <v>71</v>
      </c>
      <c r="C4" s="38">
        <v>0.29699999999999999</v>
      </c>
      <c r="D4" s="38">
        <v>2022</v>
      </c>
      <c r="E4" s="45">
        <v>0.68500000000000005</v>
      </c>
      <c r="F4" s="46">
        <v>36.930999999999997</v>
      </c>
      <c r="G4" s="38">
        <v>0</v>
      </c>
      <c r="H4" s="46">
        <v>353.33</v>
      </c>
      <c r="I4" s="38">
        <v>71.7</v>
      </c>
    </row>
    <row r="5" spans="1:9" x14ac:dyDescent="0.25">
      <c r="B5" s="38" t="s">
        <v>78</v>
      </c>
      <c r="C5" s="38">
        <v>0.29799999999999999</v>
      </c>
      <c r="D5" s="38">
        <v>2022</v>
      </c>
      <c r="E5" s="45">
        <v>0.70499999999999996</v>
      </c>
      <c r="F5" s="46">
        <v>25.016999999999999</v>
      </c>
      <c r="G5" s="38">
        <v>1</v>
      </c>
      <c r="H5" s="46">
        <v>356.67</v>
      </c>
      <c r="I5" s="38">
        <v>76.5</v>
      </c>
    </row>
    <row r="6" spans="1:9" x14ac:dyDescent="0.25">
      <c r="B6" s="38" t="s">
        <v>68</v>
      </c>
      <c r="C6" s="38">
        <v>0.29799999999999999</v>
      </c>
      <c r="D6" s="38">
        <v>2024</v>
      </c>
      <c r="E6" s="45">
        <v>0.69499999999999995</v>
      </c>
      <c r="F6" s="46">
        <v>11.528</v>
      </c>
      <c r="G6" s="38">
        <v>3</v>
      </c>
      <c r="H6" s="46">
        <v>353.33</v>
      </c>
      <c r="I6" s="38">
        <v>69.2</v>
      </c>
    </row>
    <row r="7" spans="1:9" x14ac:dyDescent="0.25">
      <c r="B7" s="38" t="s">
        <v>76</v>
      </c>
      <c r="C7" s="38">
        <v>0.29899999999999999</v>
      </c>
      <c r="D7" s="38">
        <v>2021</v>
      </c>
      <c r="E7" s="45">
        <v>0.61499999999999999</v>
      </c>
      <c r="F7" s="46">
        <v>26.052</v>
      </c>
      <c r="G7" s="38">
        <v>0</v>
      </c>
      <c r="H7" s="46">
        <v>355.67</v>
      </c>
      <c r="I7" s="38">
        <v>72.900000000000006</v>
      </c>
    </row>
    <row r="8" spans="1:9" x14ac:dyDescent="0.25">
      <c r="B8" s="38" t="s">
        <v>63</v>
      </c>
      <c r="C8" s="38">
        <v>0.29899999999999999</v>
      </c>
      <c r="D8" s="38">
        <v>2022</v>
      </c>
      <c r="E8" s="45">
        <v>0.68669999999999998</v>
      </c>
      <c r="F8" s="46">
        <v>11.202999999999999</v>
      </c>
      <c r="G8" s="38">
        <v>0</v>
      </c>
      <c r="H8" s="46">
        <v>358.33</v>
      </c>
      <c r="I8" s="38">
        <v>72.2</v>
      </c>
    </row>
    <row r="9" spans="1:9" x14ac:dyDescent="0.25">
      <c r="B9" s="38" t="s">
        <v>49</v>
      </c>
      <c r="C9" s="38">
        <v>0.3</v>
      </c>
      <c r="D9" s="38">
        <v>2022</v>
      </c>
      <c r="E9" s="45">
        <v>0.23330000000000001</v>
      </c>
      <c r="F9" s="46">
        <v>19.817</v>
      </c>
      <c r="G9" s="38">
        <v>1</v>
      </c>
      <c r="H9" s="46">
        <v>355.67</v>
      </c>
      <c r="I9" s="38">
        <v>80.8</v>
      </c>
    </row>
    <row r="10" spans="1:9" x14ac:dyDescent="0.25">
      <c r="B10" s="38" t="s">
        <v>56</v>
      </c>
      <c r="C10" s="38">
        <v>0.3</v>
      </c>
      <c r="D10" s="38">
        <v>2023</v>
      </c>
      <c r="E10" s="45">
        <v>0.75329999999999997</v>
      </c>
      <c r="F10" s="46">
        <v>23.513000000000002</v>
      </c>
      <c r="G10" s="38">
        <v>2</v>
      </c>
      <c r="H10" s="46">
        <v>353.33</v>
      </c>
      <c r="I10" s="38">
        <v>70</v>
      </c>
    </row>
    <row r="11" spans="1:9" x14ac:dyDescent="0.25">
      <c r="B11" s="38" t="s">
        <v>72</v>
      </c>
      <c r="C11" s="38">
        <v>0.30099999999999999</v>
      </c>
      <c r="D11" s="38">
        <v>2023</v>
      </c>
      <c r="E11" s="48">
        <v>0.72</v>
      </c>
      <c r="F11" s="46">
        <v>30.866</v>
      </c>
      <c r="G11" s="38">
        <v>4</v>
      </c>
      <c r="H11" s="46">
        <v>349.33</v>
      </c>
      <c r="I11" s="38">
        <v>61.9</v>
      </c>
    </row>
    <row r="12" spans="1:9" x14ac:dyDescent="0.25">
      <c r="B12" s="38" t="s">
        <v>58</v>
      </c>
      <c r="C12" s="38">
        <v>0.30099999999999999</v>
      </c>
      <c r="D12" s="38">
        <v>2024</v>
      </c>
      <c r="E12" s="45">
        <v>0.71830000000000005</v>
      </c>
      <c r="F12" s="46">
        <v>23.824000000000002</v>
      </c>
      <c r="G12" s="38">
        <v>2</v>
      </c>
      <c r="H12" s="46">
        <v>365</v>
      </c>
      <c r="I12" s="38">
        <v>74.900000000000006</v>
      </c>
    </row>
    <row r="13" spans="1:9" x14ac:dyDescent="0.25">
      <c r="B13" s="38" t="s">
        <v>61</v>
      </c>
      <c r="C13" s="38">
        <v>0.30099999999999999</v>
      </c>
      <c r="D13" s="38">
        <v>2024</v>
      </c>
      <c r="E13" s="45">
        <v>0.59670000000000001</v>
      </c>
      <c r="F13" s="46">
        <v>31.821999999999999</v>
      </c>
      <c r="G13" s="38">
        <v>0</v>
      </c>
      <c r="H13" s="46">
        <v>353.33</v>
      </c>
      <c r="I13" s="38">
        <v>73.2</v>
      </c>
    </row>
    <row r="14" spans="1:9" x14ac:dyDescent="0.25">
      <c r="B14" s="38" t="s">
        <v>70</v>
      </c>
      <c r="C14" s="38">
        <v>0.30099999999999999</v>
      </c>
      <c r="D14" s="38">
        <v>2024</v>
      </c>
      <c r="E14" s="45">
        <v>0.73670000000000002</v>
      </c>
      <c r="F14" s="46">
        <v>21.239000000000001</v>
      </c>
      <c r="G14" s="38">
        <v>3</v>
      </c>
      <c r="H14" s="46">
        <v>351.67</v>
      </c>
      <c r="I14" s="38">
        <v>72.900000000000006</v>
      </c>
    </row>
    <row r="15" spans="1:9" x14ac:dyDescent="0.25">
      <c r="B15" s="38" t="s">
        <v>74</v>
      </c>
      <c r="C15" s="38">
        <v>0.30199999999999999</v>
      </c>
      <c r="D15" s="38">
        <v>2021</v>
      </c>
      <c r="E15" s="45">
        <v>0.74170000000000003</v>
      </c>
      <c r="F15" s="46">
        <v>26.280999999999999</v>
      </c>
      <c r="G15" s="38">
        <v>2</v>
      </c>
      <c r="H15" s="46">
        <v>357</v>
      </c>
      <c r="I15" s="38">
        <v>78.099999999999994</v>
      </c>
    </row>
    <row r="16" spans="1:9" x14ac:dyDescent="0.25">
      <c r="B16" s="38" t="s">
        <v>56</v>
      </c>
      <c r="C16" s="38">
        <v>0.30199999999999999</v>
      </c>
      <c r="D16" s="38">
        <v>2022</v>
      </c>
      <c r="E16" s="45">
        <v>0.75329999999999997</v>
      </c>
      <c r="F16" s="46">
        <v>17.05</v>
      </c>
      <c r="G16" s="38">
        <v>1</v>
      </c>
      <c r="H16" s="46">
        <v>353.33</v>
      </c>
      <c r="I16" s="38">
        <v>70.8</v>
      </c>
    </row>
    <row r="17" spans="2:9" x14ac:dyDescent="0.25">
      <c r="B17" s="38" t="s">
        <v>72</v>
      </c>
      <c r="C17" s="38">
        <v>0.30199999999999999</v>
      </c>
      <c r="D17" s="38">
        <v>2024</v>
      </c>
      <c r="E17" s="48">
        <v>0.72</v>
      </c>
      <c r="F17" s="46">
        <v>33.095999999999997</v>
      </c>
      <c r="G17" s="38">
        <v>5</v>
      </c>
      <c r="H17" s="46">
        <v>349.33</v>
      </c>
      <c r="I17" s="38">
        <v>64.3</v>
      </c>
    </row>
    <row r="18" spans="2:9" x14ac:dyDescent="0.25">
      <c r="B18" s="38" t="s">
        <v>51</v>
      </c>
      <c r="C18" s="38">
        <v>0.30299999999999999</v>
      </c>
      <c r="D18" s="38">
        <v>2022</v>
      </c>
      <c r="E18" s="45">
        <v>0.72330000000000005</v>
      </c>
      <c r="F18" s="46">
        <v>17.542999999999999</v>
      </c>
      <c r="G18" s="38">
        <v>1</v>
      </c>
      <c r="H18" s="46">
        <v>350.33</v>
      </c>
      <c r="I18" s="38">
        <v>76.400000000000006</v>
      </c>
    </row>
    <row r="19" spans="2:9" x14ac:dyDescent="0.25">
      <c r="B19" s="38" t="s">
        <v>73</v>
      </c>
      <c r="C19" s="38">
        <v>0.30299999999999999</v>
      </c>
      <c r="D19" s="38">
        <v>2022</v>
      </c>
      <c r="E19" s="45">
        <v>0.72499999999999998</v>
      </c>
      <c r="F19" s="46">
        <v>28.59</v>
      </c>
      <c r="G19" s="38">
        <v>1</v>
      </c>
      <c r="H19" s="46">
        <v>354</v>
      </c>
      <c r="I19" s="38">
        <v>63.8</v>
      </c>
    </row>
    <row r="20" spans="2:9" x14ac:dyDescent="0.25">
      <c r="B20" s="38" t="s">
        <v>63</v>
      </c>
      <c r="C20" s="38">
        <v>0.30299999999999999</v>
      </c>
      <c r="D20" s="38">
        <v>2024</v>
      </c>
      <c r="E20" s="45">
        <v>0.68669999999999998</v>
      </c>
      <c r="F20" s="46">
        <v>13.425000000000001</v>
      </c>
      <c r="G20" s="38">
        <v>2</v>
      </c>
      <c r="H20" s="46">
        <v>358.33</v>
      </c>
      <c r="I20" s="38">
        <v>72.8</v>
      </c>
    </row>
    <row r="21" spans="2:9" x14ac:dyDescent="0.25">
      <c r="B21" s="38" t="s">
        <v>78</v>
      </c>
      <c r="C21" s="38">
        <v>0.30299999999999999</v>
      </c>
      <c r="D21" s="38">
        <v>2024</v>
      </c>
      <c r="E21" s="45">
        <v>0.70499999999999996</v>
      </c>
      <c r="F21" s="46">
        <v>24.286999999999999</v>
      </c>
      <c r="G21" s="38">
        <v>3</v>
      </c>
      <c r="H21" s="46">
        <v>356.67</v>
      </c>
      <c r="I21" s="38">
        <v>77.7</v>
      </c>
    </row>
    <row r="22" spans="2:9" x14ac:dyDescent="0.25">
      <c r="B22" s="38" t="s">
        <v>54</v>
      </c>
      <c r="C22" s="38">
        <v>0.30399999999999999</v>
      </c>
      <c r="D22" s="38">
        <v>2022</v>
      </c>
      <c r="E22" s="45">
        <v>0.75170000000000003</v>
      </c>
      <c r="F22" s="46">
        <v>24.704000000000001</v>
      </c>
      <c r="G22" s="38">
        <v>0</v>
      </c>
      <c r="H22" s="46">
        <v>355</v>
      </c>
      <c r="I22" s="38">
        <v>71.599999999999994</v>
      </c>
    </row>
    <row r="23" spans="2:9" x14ac:dyDescent="0.25">
      <c r="B23" s="38" t="s">
        <v>64</v>
      </c>
      <c r="C23" s="38">
        <v>0.30499999999999999</v>
      </c>
      <c r="D23" s="38">
        <v>2021</v>
      </c>
      <c r="E23" s="45">
        <v>0.76500000000000001</v>
      </c>
      <c r="F23" s="46">
        <v>22.521999999999998</v>
      </c>
      <c r="G23" s="38">
        <v>0</v>
      </c>
      <c r="H23" s="46">
        <v>358.33</v>
      </c>
      <c r="I23" s="38">
        <v>75.400000000000006</v>
      </c>
    </row>
    <row r="24" spans="2:9" x14ac:dyDescent="0.25">
      <c r="B24" s="38" t="s">
        <v>68</v>
      </c>
      <c r="C24" s="38">
        <v>0.30499999999999999</v>
      </c>
      <c r="D24" s="38">
        <v>2021</v>
      </c>
      <c r="E24" s="45">
        <v>0.69499999999999995</v>
      </c>
      <c r="F24" s="46">
        <v>8.7669999999999995</v>
      </c>
      <c r="G24" s="38">
        <v>0</v>
      </c>
      <c r="H24" s="46">
        <v>353.33</v>
      </c>
      <c r="I24" s="38">
        <v>69.2</v>
      </c>
    </row>
    <row r="25" spans="2:9" x14ac:dyDescent="0.25">
      <c r="B25" s="38" t="s">
        <v>70</v>
      </c>
      <c r="C25" s="38">
        <v>0.30499999999999999</v>
      </c>
      <c r="D25" s="38">
        <v>2021</v>
      </c>
      <c r="E25" s="45">
        <v>0.73670000000000002</v>
      </c>
      <c r="F25" s="46">
        <v>10.611000000000001</v>
      </c>
      <c r="G25" s="38">
        <v>0</v>
      </c>
      <c r="H25" s="46">
        <v>351.67</v>
      </c>
      <c r="I25" s="38">
        <v>74.2</v>
      </c>
    </row>
    <row r="26" spans="2:9" x14ac:dyDescent="0.25">
      <c r="B26" s="38" t="s">
        <v>58</v>
      </c>
      <c r="C26" s="38">
        <v>0.30599999999999999</v>
      </c>
      <c r="D26" s="38">
        <v>2021</v>
      </c>
      <c r="E26" s="45">
        <v>0.71830000000000005</v>
      </c>
      <c r="F26" s="46">
        <v>13.612</v>
      </c>
      <c r="G26" s="38">
        <v>1</v>
      </c>
      <c r="H26" s="46">
        <v>365</v>
      </c>
      <c r="I26" s="38">
        <v>70.8</v>
      </c>
    </row>
    <row r="27" spans="2:9" x14ac:dyDescent="0.25">
      <c r="B27" s="38" t="s">
        <v>75</v>
      </c>
      <c r="C27" s="38">
        <v>0.30599999999999999</v>
      </c>
      <c r="D27" s="38">
        <v>2022</v>
      </c>
      <c r="E27" s="45">
        <v>0.7167</v>
      </c>
      <c r="F27" s="46">
        <v>13.927</v>
      </c>
      <c r="G27" s="38">
        <v>6</v>
      </c>
      <c r="H27" s="46">
        <v>344</v>
      </c>
      <c r="I27" s="38">
        <v>72</v>
      </c>
    </row>
    <row r="28" spans="2:9" x14ac:dyDescent="0.25">
      <c r="B28" s="38" t="s">
        <v>58</v>
      </c>
      <c r="C28" s="38">
        <v>0.30599999999999999</v>
      </c>
      <c r="D28" s="38">
        <v>2023</v>
      </c>
      <c r="E28" s="45">
        <v>0.71830000000000005</v>
      </c>
      <c r="F28" s="46">
        <v>20.946000000000002</v>
      </c>
      <c r="G28" s="38">
        <v>1</v>
      </c>
      <c r="H28" s="46">
        <v>365</v>
      </c>
      <c r="I28" s="38">
        <v>69.8</v>
      </c>
    </row>
    <row r="29" spans="2:9" x14ac:dyDescent="0.25">
      <c r="B29" s="38" t="s">
        <v>76</v>
      </c>
      <c r="C29" s="38">
        <v>0.30599999999999999</v>
      </c>
      <c r="D29" s="38">
        <v>2024</v>
      </c>
      <c r="E29" s="45">
        <v>0.61499999999999999</v>
      </c>
      <c r="F29" s="46">
        <v>32.734999999999999</v>
      </c>
      <c r="G29" s="38">
        <v>3</v>
      </c>
      <c r="H29" s="46">
        <v>355.67</v>
      </c>
      <c r="I29" s="38">
        <v>74.5</v>
      </c>
    </row>
    <row r="30" spans="2:9" x14ac:dyDescent="0.25">
      <c r="B30" s="38" t="s">
        <v>70</v>
      </c>
      <c r="C30" s="38">
        <v>0.307</v>
      </c>
      <c r="D30" s="38">
        <v>2023</v>
      </c>
      <c r="E30" s="45">
        <v>0.73670000000000002</v>
      </c>
      <c r="F30" s="46">
        <v>20.131</v>
      </c>
      <c r="G30" s="38">
        <v>2</v>
      </c>
      <c r="H30" s="46">
        <v>351.67</v>
      </c>
      <c r="I30" s="38">
        <v>73</v>
      </c>
    </row>
    <row r="31" spans="2:9" x14ac:dyDescent="0.25">
      <c r="B31" s="38" t="s">
        <v>67</v>
      </c>
      <c r="C31" s="38">
        <v>0.308</v>
      </c>
      <c r="D31" s="38">
        <v>2023</v>
      </c>
      <c r="E31" s="48">
        <v>0.69</v>
      </c>
      <c r="F31" s="46">
        <v>40.862000000000002</v>
      </c>
      <c r="G31" s="38">
        <v>1</v>
      </c>
      <c r="H31" s="46">
        <v>346.67</v>
      </c>
      <c r="I31" s="38">
        <v>70.3</v>
      </c>
    </row>
    <row r="32" spans="2:9" x14ac:dyDescent="0.25">
      <c r="B32" s="38" t="s">
        <v>56</v>
      </c>
      <c r="C32" s="38">
        <v>0.309</v>
      </c>
      <c r="D32" s="38">
        <v>2021</v>
      </c>
      <c r="E32" s="45">
        <v>0.75329999999999997</v>
      </c>
      <c r="F32" s="46">
        <v>14.472</v>
      </c>
      <c r="G32" s="38">
        <v>0</v>
      </c>
      <c r="H32" s="46">
        <v>353.33</v>
      </c>
      <c r="I32" s="38">
        <v>73.099999999999994</v>
      </c>
    </row>
    <row r="33" spans="2:9" x14ac:dyDescent="0.25">
      <c r="B33" s="38" t="s">
        <v>74</v>
      </c>
      <c r="C33" s="38">
        <v>0.309</v>
      </c>
      <c r="D33" s="38">
        <v>2024</v>
      </c>
      <c r="E33" s="45">
        <v>0.74170000000000003</v>
      </c>
      <c r="F33" s="46">
        <v>35.872</v>
      </c>
      <c r="G33" s="38">
        <v>0</v>
      </c>
      <c r="H33" s="46">
        <v>357</v>
      </c>
      <c r="I33" s="38">
        <v>78.7</v>
      </c>
    </row>
    <row r="34" spans="2:9" x14ac:dyDescent="0.25">
      <c r="B34" s="38" t="s">
        <v>66</v>
      </c>
      <c r="C34" s="38">
        <v>0.31</v>
      </c>
      <c r="D34" s="38">
        <v>2021</v>
      </c>
      <c r="E34" s="45">
        <v>0.70330000000000004</v>
      </c>
      <c r="F34" s="46">
        <v>20.62</v>
      </c>
      <c r="G34" s="38">
        <v>0</v>
      </c>
      <c r="H34" s="46">
        <v>357.67</v>
      </c>
      <c r="I34" s="38">
        <v>73</v>
      </c>
    </row>
    <row r="35" spans="2:9" x14ac:dyDescent="0.25">
      <c r="B35" s="38" t="s">
        <v>76</v>
      </c>
      <c r="C35" s="38">
        <v>0.31</v>
      </c>
      <c r="D35" s="38">
        <v>2022</v>
      </c>
      <c r="E35" s="45">
        <v>0.61499999999999999</v>
      </c>
      <c r="F35" s="46">
        <v>24.831</v>
      </c>
      <c r="G35" s="38">
        <v>1</v>
      </c>
      <c r="H35" s="46">
        <v>355.67</v>
      </c>
      <c r="I35" s="38">
        <v>75.2</v>
      </c>
    </row>
    <row r="36" spans="2:9" x14ac:dyDescent="0.25">
      <c r="B36" s="38" t="s">
        <v>73</v>
      </c>
      <c r="C36" s="38">
        <v>0.31</v>
      </c>
      <c r="D36" s="38">
        <v>2023</v>
      </c>
      <c r="E36" s="45">
        <v>0.72499999999999998</v>
      </c>
      <c r="F36" s="46">
        <v>33.215000000000003</v>
      </c>
      <c r="G36" s="38">
        <v>2</v>
      </c>
      <c r="H36" s="46">
        <v>354</v>
      </c>
      <c r="I36" s="38">
        <v>65.2</v>
      </c>
    </row>
    <row r="37" spans="2:9" x14ac:dyDescent="0.25">
      <c r="B37" s="38" t="s">
        <v>77</v>
      </c>
      <c r="C37" s="38">
        <v>0.31</v>
      </c>
      <c r="D37" s="38">
        <v>2024</v>
      </c>
      <c r="E37" s="48">
        <v>0.74</v>
      </c>
      <c r="F37" s="46">
        <v>33.100999999999999</v>
      </c>
      <c r="G37" s="38">
        <v>6</v>
      </c>
      <c r="H37" s="46">
        <v>352</v>
      </c>
      <c r="I37" s="38">
        <v>70</v>
      </c>
    </row>
    <row r="38" spans="2:9" x14ac:dyDescent="0.25">
      <c r="B38" s="38" t="s">
        <v>50</v>
      </c>
      <c r="C38" s="38">
        <v>0.312</v>
      </c>
      <c r="D38" s="38">
        <v>2024</v>
      </c>
      <c r="E38" s="45">
        <v>0.67169999999999996</v>
      </c>
      <c r="F38" s="46">
        <v>37.646999999999998</v>
      </c>
      <c r="G38" s="38">
        <v>10</v>
      </c>
      <c r="H38" s="46">
        <v>353.33</v>
      </c>
      <c r="I38" s="38">
        <v>79</v>
      </c>
    </row>
    <row r="39" spans="2:9" x14ac:dyDescent="0.25">
      <c r="B39" s="38" t="s">
        <v>64</v>
      </c>
      <c r="C39" s="38">
        <v>0.312</v>
      </c>
      <c r="D39" s="38">
        <v>2024</v>
      </c>
      <c r="E39" s="45">
        <v>0.76500000000000001</v>
      </c>
      <c r="F39" s="46">
        <v>31.323</v>
      </c>
      <c r="G39" s="38">
        <v>3</v>
      </c>
      <c r="H39" s="46">
        <v>358.33</v>
      </c>
      <c r="I39" s="38">
        <v>73</v>
      </c>
    </row>
    <row r="40" spans="2:9" x14ac:dyDescent="0.25">
      <c r="B40" s="38" t="s">
        <v>60</v>
      </c>
      <c r="C40" s="38">
        <v>0.313</v>
      </c>
      <c r="D40" s="38">
        <v>2022</v>
      </c>
      <c r="E40" s="45">
        <v>0.73329999999999995</v>
      </c>
      <c r="F40" s="46">
        <v>15.974</v>
      </c>
      <c r="G40" s="38">
        <v>0.5</v>
      </c>
      <c r="H40" s="46">
        <v>353.33</v>
      </c>
      <c r="I40" s="38">
        <v>77.400000000000006</v>
      </c>
    </row>
    <row r="41" spans="2:9" x14ac:dyDescent="0.25">
      <c r="B41" s="38" t="s">
        <v>55</v>
      </c>
      <c r="C41" s="38">
        <v>0.313</v>
      </c>
      <c r="D41" s="38">
        <v>2024</v>
      </c>
      <c r="E41" s="48">
        <v>0.75</v>
      </c>
      <c r="F41" s="46">
        <v>24.989000000000001</v>
      </c>
      <c r="G41" s="38">
        <v>2</v>
      </c>
      <c r="H41" s="46">
        <v>351.67</v>
      </c>
      <c r="I41" s="38">
        <v>77.8</v>
      </c>
    </row>
    <row r="42" spans="2:9" x14ac:dyDescent="0.25">
      <c r="B42" s="38" t="s">
        <v>49</v>
      </c>
      <c r="C42" s="38">
        <v>0.314</v>
      </c>
      <c r="D42" s="38">
        <v>2021</v>
      </c>
      <c r="E42" s="45">
        <v>0.23330000000000001</v>
      </c>
      <c r="F42" s="46">
        <v>12.875999999999999</v>
      </c>
      <c r="G42" s="38">
        <v>0</v>
      </c>
      <c r="H42" s="46">
        <v>355.67</v>
      </c>
      <c r="I42" s="38">
        <v>80.599999999999994</v>
      </c>
    </row>
    <row r="43" spans="2:9" x14ac:dyDescent="0.25">
      <c r="B43" s="38" t="s">
        <v>67</v>
      </c>
      <c r="C43" s="38">
        <v>0.314</v>
      </c>
      <c r="D43" s="38">
        <v>2021</v>
      </c>
      <c r="E43" s="48">
        <v>0.69</v>
      </c>
      <c r="F43" s="46">
        <v>24.498000000000001</v>
      </c>
      <c r="G43" s="38">
        <v>6</v>
      </c>
      <c r="H43" s="46">
        <v>346.67</v>
      </c>
      <c r="I43" s="38">
        <v>72.400000000000006</v>
      </c>
    </row>
    <row r="44" spans="2:9" x14ac:dyDescent="0.25">
      <c r="B44" s="38" t="s">
        <v>53</v>
      </c>
      <c r="C44" s="38">
        <v>0.314</v>
      </c>
      <c r="D44" s="38">
        <v>2022</v>
      </c>
      <c r="E44" s="48">
        <v>0.75</v>
      </c>
      <c r="F44" s="46">
        <v>32.305</v>
      </c>
      <c r="G44" s="38">
        <v>0</v>
      </c>
      <c r="H44" s="46">
        <v>368.67</v>
      </c>
      <c r="I44" s="38">
        <v>70.2</v>
      </c>
    </row>
    <row r="45" spans="2:9" x14ac:dyDescent="0.25">
      <c r="B45" s="38" t="s">
        <v>51</v>
      </c>
      <c r="C45" s="38">
        <v>0.314</v>
      </c>
      <c r="D45" s="38">
        <v>2023</v>
      </c>
      <c r="E45" s="45">
        <v>0.72330000000000005</v>
      </c>
      <c r="F45" s="46">
        <v>23.911000000000001</v>
      </c>
      <c r="G45" s="38">
        <v>2</v>
      </c>
      <c r="H45" s="46">
        <v>350.33</v>
      </c>
      <c r="I45" s="38">
        <v>75.8</v>
      </c>
    </row>
    <row r="46" spans="2:9" x14ac:dyDescent="0.25">
      <c r="B46" s="38" t="s">
        <v>61</v>
      </c>
      <c r="C46" s="38">
        <v>0.315</v>
      </c>
      <c r="D46" s="38">
        <v>2022</v>
      </c>
      <c r="E46" s="45">
        <v>0.59670000000000001</v>
      </c>
      <c r="F46" s="46">
        <v>30.338999999999999</v>
      </c>
      <c r="G46" s="38">
        <v>0</v>
      </c>
      <c r="H46" s="46">
        <v>353.33</v>
      </c>
      <c r="I46" s="38">
        <v>76.8</v>
      </c>
    </row>
    <row r="47" spans="2:9" x14ac:dyDescent="0.25">
      <c r="B47" s="38" t="s">
        <v>72</v>
      </c>
      <c r="C47" s="38">
        <v>0.315</v>
      </c>
      <c r="D47" s="38">
        <v>2022</v>
      </c>
      <c r="E47" s="48">
        <v>0.72</v>
      </c>
      <c r="F47" s="46">
        <v>30.65</v>
      </c>
      <c r="G47" s="38">
        <v>3</v>
      </c>
      <c r="H47" s="46">
        <v>349.33</v>
      </c>
      <c r="I47" s="38">
        <v>64.400000000000006</v>
      </c>
    </row>
    <row r="48" spans="2:9" x14ac:dyDescent="0.25">
      <c r="B48" s="38" t="s">
        <v>77</v>
      </c>
      <c r="C48" s="38">
        <v>0.315</v>
      </c>
      <c r="D48" s="38">
        <v>2023</v>
      </c>
      <c r="E48" s="48">
        <v>0.74</v>
      </c>
      <c r="F48" s="46">
        <v>37.307000000000002</v>
      </c>
      <c r="G48" s="38">
        <v>5</v>
      </c>
      <c r="H48" s="46">
        <v>352</v>
      </c>
      <c r="I48" s="38">
        <v>68.8</v>
      </c>
    </row>
    <row r="49" spans="2:9" x14ac:dyDescent="0.25">
      <c r="B49" s="38" t="s">
        <v>60</v>
      </c>
      <c r="C49" s="38">
        <v>0.316</v>
      </c>
      <c r="D49" s="38">
        <v>2021</v>
      </c>
      <c r="E49" s="45">
        <v>0.73329999999999995</v>
      </c>
      <c r="F49" s="46">
        <v>14.316000000000001</v>
      </c>
      <c r="G49" s="38">
        <v>0</v>
      </c>
      <c r="H49" s="46">
        <v>353.33</v>
      </c>
      <c r="I49" s="38">
        <v>75.8</v>
      </c>
    </row>
    <row r="50" spans="2:9" x14ac:dyDescent="0.25">
      <c r="B50" s="38" t="s">
        <v>71</v>
      </c>
      <c r="C50" s="38">
        <v>0.316</v>
      </c>
      <c r="D50" s="38">
        <v>2021</v>
      </c>
      <c r="E50" s="45">
        <v>0.68500000000000005</v>
      </c>
      <c r="F50" s="46">
        <v>27.061</v>
      </c>
      <c r="G50" s="38">
        <v>0</v>
      </c>
      <c r="H50" s="46">
        <v>353.33</v>
      </c>
      <c r="I50" s="38">
        <v>70.5</v>
      </c>
    </row>
    <row r="51" spans="2:9" x14ac:dyDescent="0.25">
      <c r="B51" s="38" t="s">
        <v>55</v>
      </c>
      <c r="C51" s="38">
        <v>0.316</v>
      </c>
      <c r="D51" s="38">
        <v>2022</v>
      </c>
      <c r="E51" s="48">
        <v>0.75</v>
      </c>
      <c r="F51" s="46">
        <v>17.446999999999999</v>
      </c>
      <c r="G51" s="38">
        <v>0</v>
      </c>
      <c r="H51" s="46">
        <v>351.67</v>
      </c>
      <c r="I51" s="38">
        <v>77.900000000000006</v>
      </c>
    </row>
    <row r="52" spans="2:9" x14ac:dyDescent="0.25">
      <c r="B52" s="38" t="s">
        <v>78</v>
      </c>
      <c r="C52" s="38">
        <v>0.316</v>
      </c>
      <c r="D52" s="38">
        <v>2023</v>
      </c>
      <c r="E52" s="45">
        <v>0.70499999999999996</v>
      </c>
      <c r="F52" s="46">
        <v>23.033999999999999</v>
      </c>
      <c r="G52" s="38">
        <v>2</v>
      </c>
      <c r="H52" s="46">
        <v>356.67</v>
      </c>
      <c r="I52" s="38">
        <v>76.5</v>
      </c>
    </row>
    <row r="53" spans="2:9" x14ac:dyDescent="0.25">
      <c r="B53" s="38" t="s">
        <v>61</v>
      </c>
      <c r="C53" s="38">
        <v>0.317</v>
      </c>
      <c r="D53" s="38">
        <v>2023</v>
      </c>
      <c r="E53" s="45">
        <v>0.59670000000000001</v>
      </c>
      <c r="F53" s="46">
        <v>32.598999999999997</v>
      </c>
      <c r="G53" s="38">
        <v>1</v>
      </c>
      <c r="H53" s="46">
        <v>353.33</v>
      </c>
      <c r="I53" s="38">
        <v>73.5</v>
      </c>
    </row>
    <row r="54" spans="2:9" x14ac:dyDescent="0.25">
      <c r="B54" s="38" t="s">
        <v>56</v>
      </c>
      <c r="C54" s="38">
        <v>0.317</v>
      </c>
      <c r="D54" s="38">
        <v>2024</v>
      </c>
      <c r="E54" s="45">
        <v>0.75329999999999997</v>
      </c>
      <c r="F54" s="46">
        <v>26.027999999999999</v>
      </c>
      <c r="G54" s="38">
        <v>3</v>
      </c>
      <c r="H54" s="46">
        <v>353.33</v>
      </c>
      <c r="I54" s="38">
        <v>73.099999999999994</v>
      </c>
    </row>
    <row r="55" spans="2:9" x14ac:dyDescent="0.25">
      <c r="B55" s="38" t="s">
        <v>65</v>
      </c>
      <c r="C55" s="38">
        <v>0.318</v>
      </c>
      <c r="D55" s="38">
        <v>2021</v>
      </c>
      <c r="E55" s="45">
        <v>0.70499999999999996</v>
      </c>
      <c r="F55" s="46">
        <v>16.376999999999999</v>
      </c>
      <c r="G55" s="38">
        <v>0</v>
      </c>
      <c r="H55" s="46">
        <v>357.33</v>
      </c>
      <c r="I55" s="38">
        <v>72.400000000000006</v>
      </c>
    </row>
    <row r="56" spans="2:9" x14ac:dyDescent="0.25">
      <c r="B56" s="38" t="s">
        <v>69</v>
      </c>
      <c r="C56" s="38">
        <v>0.318</v>
      </c>
      <c r="D56" s="38">
        <v>2021</v>
      </c>
      <c r="E56" s="48">
        <v>0.70669999999999999</v>
      </c>
      <c r="F56" s="46">
        <v>19.187999999999999</v>
      </c>
      <c r="G56" s="38">
        <v>0</v>
      </c>
      <c r="H56" s="46">
        <v>356.33</v>
      </c>
      <c r="I56" s="38">
        <v>77.599999999999994</v>
      </c>
    </row>
    <row r="57" spans="2:9" x14ac:dyDescent="0.25">
      <c r="B57" s="38" t="s">
        <v>66</v>
      </c>
      <c r="C57" s="38">
        <v>0.318</v>
      </c>
      <c r="D57" s="38">
        <v>2023</v>
      </c>
      <c r="E57" s="45">
        <v>0.70330000000000004</v>
      </c>
      <c r="F57" s="46">
        <v>32.994</v>
      </c>
      <c r="G57" s="38">
        <v>2</v>
      </c>
      <c r="H57" s="46">
        <v>357.67</v>
      </c>
      <c r="I57" s="38">
        <v>71.400000000000006</v>
      </c>
    </row>
    <row r="58" spans="2:9" x14ac:dyDescent="0.25">
      <c r="B58" s="38" t="s">
        <v>53</v>
      </c>
      <c r="C58" s="38">
        <v>0.31900000000000001</v>
      </c>
      <c r="D58" s="38">
        <v>2021</v>
      </c>
      <c r="E58" s="48">
        <v>0.75</v>
      </c>
      <c r="F58" s="46">
        <v>24.431000000000001</v>
      </c>
      <c r="G58" s="38">
        <v>5</v>
      </c>
      <c r="H58" s="46">
        <v>368.67</v>
      </c>
      <c r="I58" s="38">
        <v>70.3</v>
      </c>
    </row>
    <row r="59" spans="2:9" x14ac:dyDescent="0.25">
      <c r="B59" s="38" t="s">
        <v>61</v>
      </c>
      <c r="C59" s="38">
        <v>0.31900000000000001</v>
      </c>
      <c r="D59" s="38">
        <v>2021</v>
      </c>
      <c r="E59" s="45">
        <v>0.59670000000000001</v>
      </c>
      <c r="F59" s="46">
        <v>18.667000000000002</v>
      </c>
      <c r="G59" s="38">
        <v>1</v>
      </c>
      <c r="H59" s="46">
        <v>353.33</v>
      </c>
      <c r="I59" s="38">
        <v>74.8</v>
      </c>
    </row>
    <row r="60" spans="2:9" x14ac:dyDescent="0.25">
      <c r="B60" s="38" t="s">
        <v>66</v>
      </c>
      <c r="C60" s="38">
        <v>0.32</v>
      </c>
      <c r="D60" s="38">
        <v>2022</v>
      </c>
      <c r="E60" s="45">
        <v>0.70330000000000004</v>
      </c>
      <c r="F60" s="46">
        <v>33.308</v>
      </c>
      <c r="G60" s="38">
        <v>1</v>
      </c>
      <c r="H60" s="46">
        <v>357.67</v>
      </c>
      <c r="I60" s="38">
        <v>73.900000000000006</v>
      </c>
    </row>
    <row r="61" spans="2:9" x14ac:dyDescent="0.25">
      <c r="B61" s="38" t="s">
        <v>59</v>
      </c>
      <c r="C61" s="38">
        <v>0.32</v>
      </c>
      <c r="D61" s="38">
        <v>2023</v>
      </c>
      <c r="E61" s="45">
        <v>0.71499999999999997</v>
      </c>
      <c r="F61" s="46">
        <v>37.683</v>
      </c>
      <c r="G61" s="38">
        <v>5</v>
      </c>
      <c r="H61" s="46">
        <v>357.67</v>
      </c>
      <c r="I61" s="38">
        <v>73</v>
      </c>
    </row>
    <row r="62" spans="2:9" x14ac:dyDescent="0.25">
      <c r="B62" s="38" t="s">
        <v>64</v>
      </c>
      <c r="C62" s="38">
        <v>0.32</v>
      </c>
      <c r="D62" s="38">
        <v>2023</v>
      </c>
      <c r="E62" s="45">
        <v>0.76500000000000001</v>
      </c>
      <c r="F62" s="46">
        <v>31.497</v>
      </c>
      <c r="G62" s="38">
        <v>2</v>
      </c>
      <c r="H62" s="46">
        <v>358.33</v>
      </c>
      <c r="I62" s="38">
        <v>72.2</v>
      </c>
    </row>
    <row r="63" spans="2:9" x14ac:dyDescent="0.25">
      <c r="B63" s="38" t="s">
        <v>60</v>
      </c>
      <c r="C63" s="38">
        <v>0.32</v>
      </c>
      <c r="D63" s="38">
        <v>2024</v>
      </c>
      <c r="E63" s="45">
        <v>0.73329999999999995</v>
      </c>
      <c r="F63" s="46">
        <v>20.472999999999999</v>
      </c>
      <c r="G63" s="38">
        <v>2.5</v>
      </c>
      <c r="H63" s="46">
        <v>353.33</v>
      </c>
      <c r="I63" s="38">
        <v>76.8</v>
      </c>
    </row>
    <row r="64" spans="2:9" x14ac:dyDescent="0.25">
      <c r="B64" s="38" t="s">
        <v>75</v>
      </c>
      <c r="C64" s="38">
        <v>0.32200000000000001</v>
      </c>
      <c r="D64" s="38">
        <v>2021</v>
      </c>
      <c r="E64" s="45">
        <v>0.7167</v>
      </c>
      <c r="F64" s="46">
        <v>9.5129999999999999</v>
      </c>
      <c r="G64" s="38">
        <v>5</v>
      </c>
      <c r="H64" s="46">
        <v>344</v>
      </c>
      <c r="I64" s="38">
        <v>72</v>
      </c>
    </row>
    <row r="65" spans="2:9" x14ac:dyDescent="0.25">
      <c r="B65" s="38" t="s">
        <v>51</v>
      </c>
      <c r="C65" s="38">
        <v>0.32200000000000001</v>
      </c>
      <c r="D65" s="38">
        <v>2024</v>
      </c>
      <c r="E65" s="45">
        <v>0.72330000000000005</v>
      </c>
      <c r="F65" s="46">
        <v>28.513999999999999</v>
      </c>
      <c r="G65" s="38">
        <v>3</v>
      </c>
      <c r="H65" s="46">
        <v>350.33</v>
      </c>
      <c r="I65" s="38">
        <v>77.7</v>
      </c>
    </row>
    <row r="66" spans="2:9" x14ac:dyDescent="0.25">
      <c r="B66" s="38" t="s">
        <v>52</v>
      </c>
      <c r="C66" s="38">
        <v>0.32200000000000001</v>
      </c>
      <c r="D66" s="38">
        <v>2024</v>
      </c>
      <c r="E66" s="48">
        <v>0.72</v>
      </c>
      <c r="F66" s="46">
        <v>32.838000000000001</v>
      </c>
      <c r="G66" s="38">
        <v>3</v>
      </c>
      <c r="H66" s="46">
        <v>334</v>
      </c>
      <c r="I66" s="38">
        <v>71.099999999999994</v>
      </c>
    </row>
    <row r="67" spans="2:9" x14ac:dyDescent="0.25">
      <c r="B67" s="38" t="s">
        <v>66</v>
      </c>
      <c r="C67" s="38">
        <v>0.32200000000000001</v>
      </c>
      <c r="D67" s="38">
        <v>2024</v>
      </c>
      <c r="E67" s="45">
        <v>0.70330000000000004</v>
      </c>
      <c r="F67" s="46">
        <v>29.484000000000002</v>
      </c>
      <c r="G67" s="38">
        <v>3</v>
      </c>
      <c r="H67" s="46">
        <v>357.67</v>
      </c>
      <c r="I67" s="38">
        <v>73.3</v>
      </c>
    </row>
    <row r="68" spans="2:9" x14ac:dyDescent="0.25">
      <c r="B68" s="38" t="s">
        <v>71</v>
      </c>
      <c r="C68" s="38">
        <v>0.32200000000000001</v>
      </c>
      <c r="D68" s="38">
        <v>2024</v>
      </c>
      <c r="E68" s="45">
        <v>0.68500000000000005</v>
      </c>
      <c r="F68" s="46">
        <v>41.116999999999997</v>
      </c>
      <c r="G68" s="38">
        <v>0</v>
      </c>
      <c r="H68" s="46">
        <v>353.33</v>
      </c>
      <c r="I68" s="38">
        <v>69.900000000000006</v>
      </c>
    </row>
    <row r="69" spans="2:9" x14ac:dyDescent="0.25">
      <c r="B69" s="38" t="s">
        <v>64</v>
      </c>
      <c r="C69" s="38">
        <v>0.32300000000000001</v>
      </c>
      <c r="D69" s="38">
        <v>2022</v>
      </c>
      <c r="E69" s="45">
        <v>0.76500000000000001</v>
      </c>
      <c r="F69" s="46">
        <v>30.155000000000001</v>
      </c>
      <c r="G69" s="38">
        <v>1</v>
      </c>
      <c r="H69" s="46">
        <v>358.33</v>
      </c>
      <c r="I69" s="38">
        <v>73.400000000000006</v>
      </c>
    </row>
    <row r="70" spans="2:9" x14ac:dyDescent="0.25">
      <c r="B70" s="38" t="s">
        <v>65</v>
      </c>
      <c r="C70" s="38">
        <v>0.32300000000000001</v>
      </c>
      <c r="D70" s="38">
        <v>2022</v>
      </c>
      <c r="E70" s="45">
        <v>0.70499999999999996</v>
      </c>
      <c r="F70" s="46">
        <v>22.513999999999999</v>
      </c>
      <c r="G70" s="38">
        <v>1</v>
      </c>
      <c r="H70" s="46">
        <v>357.33</v>
      </c>
      <c r="I70" s="38">
        <v>71.2</v>
      </c>
    </row>
    <row r="71" spans="2:9" x14ac:dyDescent="0.25">
      <c r="B71" s="38" t="s">
        <v>60</v>
      </c>
      <c r="C71" s="38">
        <v>0.32400000000000001</v>
      </c>
      <c r="D71" s="38">
        <v>2023</v>
      </c>
      <c r="E71" s="45">
        <v>0.73329999999999995</v>
      </c>
      <c r="F71" s="46">
        <v>16.135999999999999</v>
      </c>
      <c r="G71" s="38">
        <v>1.5</v>
      </c>
      <c r="H71" s="46">
        <v>353.33</v>
      </c>
      <c r="I71" s="38">
        <v>79.3</v>
      </c>
    </row>
    <row r="72" spans="2:9" x14ac:dyDescent="0.25">
      <c r="B72" s="38" t="s">
        <v>51</v>
      </c>
      <c r="C72" s="38">
        <v>0.32600000000000001</v>
      </c>
      <c r="D72" s="38">
        <v>2021</v>
      </c>
      <c r="E72" s="45">
        <v>0.72330000000000005</v>
      </c>
      <c r="F72" s="46">
        <v>10.169</v>
      </c>
      <c r="G72" s="38">
        <v>0</v>
      </c>
      <c r="H72" s="46">
        <v>350.33</v>
      </c>
      <c r="I72" s="38">
        <v>77.2</v>
      </c>
    </row>
    <row r="73" spans="2:9" x14ac:dyDescent="0.25">
      <c r="B73" s="38" t="s">
        <v>49</v>
      </c>
      <c r="C73" s="38">
        <v>0.32600000000000001</v>
      </c>
      <c r="D73" s="38">
        <v>2023</v>
      </c>
      <c r="E73" s="45">
        <v>0.23330000000000001</v>
      </c>
      <c r="F73" s="46">
        <v>24.212</v>
      </c>
      <c r="G73" s="38">
        <v>2</v>
      </c>
      <c r="H73" s="46">
        <v>355.67</v>
      </c>
      <c r="I73" s="38">
        <v>79.099999999999994</v>
      </c>
    </row>
    <row r="74" spans="2:9" x14ac:dyDescent="0.25">
      <c r="B74" s="38" t="s">
        <v>55</v>
      </c>
      <c r="C74" s="38">
        <v>0.32600000000000001</v>
      </c>
      <c r="D74" s="38">
        <v>2023</v>
      </c>
      <c r="E74" s="48">
        <v>0.75</v>
      </c>
      <c r="F74" s="46">
        <v>25.164000000000001</v>
      </c>
      <c r="G74" s="38">
        <v>1</v>
      </c>
      <c r="H74" s="46">
        <v>351.67</v>
      </c>
      <c r="I74" s="38">
        <v>77.599999999999994</v>
      </c>
    </row>
    <row r="75" spans="2:9" x14ac:dyDescent="0.25">
      <c r="B75" s="38" t="s">
        <v>63</v>
      </c>
      <c r="C75" s="38">
        <v>0.32600000000000001</v>
      </c>
      <c r="D75" s="38">
        <v>2023</v>
      </c>
      <c r="E75" s="45">
        <v>0.68669999999999998</v>
      </c>
      <c r="F75" s="46">
        <v>14.355</v>
      </c>
      <c r="G75" s="38">
        <v>1</v>
      </c>
      <c r="H75" s="46">
        <v>358.33</v>
      </c>
      <c r="I75" s="38">
        <v>73</v>
      </c>
    </row>
    <row r="76" spans="2:9" x14ac:dyDescent="0.25">
      <c r="B76" s="38" t="s">
        <v>50</v>
      </c>
      <c r="C76" s="38">
        <v>0.32800000000000001</v>
      </c>
      <c r="D76" s="38">
        <v>2021</v>
      </c>
      <c r="E76" s="45">
        <v>0.67169999999999996</v>
      </c>
      <c r="F76" s="46">
        <v>29.49</v>
      </c>
      <c r="G76" s="38">
        <v>7</v>
      </c>
      <c r="H76" s="46">
        <v>353.33</v>
      </c>
      <c r="I76" s="38">
        <v>76.099999999999994</v>
      </c>
    </row>
    <row r="77" spans="2:9" x14ac:dyDescent="0.25">
      <c r="B77" s="38" t="s">
        <v>74</v>
      </c>
      <c r="C77" s="38">
        <v>0.32800000000000001</v>
      </c>
      <c r="D77" s="38">
        <v>2022</v>
      </c>
      <c r="E77" s="45">
        <v>0.74170000000000003</v>
      </c>
      <c r="F77" s="46">
        <v>40.994</v>
      </c>
      <c r="G77" s="38">
        <v>0</v>
      </c>
      <c r="H77" s="46">
        <v>357</v>
      </c>
      <c r="I77" s="38">
        <v>79.7</v>
      </c>
    </row>
    <row r="78" spans="2:9" x14ac:dyDescent="0.25">
      <c r="B78" s="38" t="s">
        <v>71</v>
      </c>
      <c r="C78" s="38">
        <v>0.32900000000000001</v>
      </c>
      <c r="D78" s="38">
        <v>2023</v>
      </c>
      <c r="E78" s="45">
        <v>0.68500000000000005</v>
      </c>
      <c r="F78" s="46">
        <v>40.389000000000003</v>
      </c>
      <c r="G78" s="38">
        <v>1</v>
      </c>
      <c r="H78" s="46">
        <v>353.33</v>
      </c>
      <c r="I78" s="38">
        <v>68.2</v>
      </c>
    </row>
    <row r="79" spans="2:9" x14ac:dyDescent="0.25">
      <c r="B79" s="38" t="s">
        <v>74</v>
      </c>
      <c r="C79" s="38">
        <v>0.32900000000000001</v>
      </c>
      <c r="D79" s="38">
        <v>2023</v>
      </c>
      <c r="E79" s="45">
        <v>0.74170000000000003</v>
      </c>
      <c r="F79" s="46">
        <v>40.012999999999998</v>
      </c>
      <c r="G79" s="38">
        <v>1</v>
      </c>
      <c r="H79" s="46">
        <v>357</v>
      </c>
      <c r="I79" s="38">
        <v>78.599999999999994</v>
      </c>
    </row>
    <row r="80" spans="2:9" x14ac:dyDescent="0.25">
      <c r="B80" s="38" t="s">
        <v>67</v>
      </c>
      <c r="C80" s="38">
        <v>0.33</v>
      </c>
      <c r="D80" s="38">
        <v>2024</v>
      </c>
      <c r="E80" s="48">
        <v>0.69</v>
      </c>
      <c r="F80" s="46">
        <v>41.896000000000001</v>
      </c>
      <c r="G80" s="38">
        <v>0</v>
      </c>
      <c r="H80" s="46">
        <v>346.67</v>
      </c>
      <c r="I80" s="38">
        <v>73.900000000000006</v>
      </c>
    </row>
    <row r="81" spans="2:9" x14ac:dyDescent="0.25">
      <c r="B81" s="38" t="s">
        <v>69</v>
      </c>
      <c r="C81" s="38">
        <v>0.33100000000000002</v>
      </c>
      <c r="D81" s="38">
        <v>2022</v>
      </c>
      <c r="E81" s="48">
        <v>0.70669999999999999</v>
      </c>
      <c r="F81" s="46">
        <v>28.459</v>
      </c>
      <c r="G81" s="38">
        <v>1</v>
      </c>
      <c r="H81" s="46">
        <v>356.33</v>
      </c>
      <c r="I81" s="38">
        <v>76.599999999999994</v>
      </c>
    </row>
    <row r="82" spans="2:9" x14ac:dyDescent="0.25">
      <c r="B82" s="38" t="s">
        <v>77</v>
      </c>
      <c r="C82" s="38">
        <v>0.33100000000000002</v>
      </c>
      <c r="D82" s="38">
        <v>2022</v>
      </c>
      <c r="E82" s="48">
        <v>0.74</v>
      </c>
      <c r="F82" s="46">
        <v>32.762999999999998</v>
      </c>
      <c r="G82" s="38">
        <v>4</v>
      </c>
      <c r="H82" s="46">
        <v>352</v>
      </c>
      <c r="I82" s="38">
        <v>70.2</v>
      </c>
    </row>
    <row r="83" spans="2:9" x14ac:dyDescent="0.25">
      <c r="B83" s="38" t="s">
        <v>65</v>
      </c>
      <c r="C83" s="38">
        <v>0.33100000000000002</v>
      </c>
      <c r="D83" s="38">
        <v>2024</v>
      </c>
      <c r="E83" s="45">
        <v>0.70499999999999996</v>
      </c>
      <c r="F83" s="46">
        <v>24.094000000000001</v>
      </c>
      <c r="G83" s="38">
        <v>3</v>
      </c>
      <c r="H83" s="46">
        <v>357.33</v>
      </c>
      <c r="I83" s="38">
        <v>73.400000000000006</v>
      </c>
    </row>
    <row r="84" spans="2:9" x14ac:dyDescent="0.25">
      <c r="B84" s="38" t="s">
        <v>78</v>
      </c>
      <c r="C84" s="38">
        <v>0.33200000000000002</v>
      </c>
      <c r="D84" s="38">
        <v>2021</v>
      </c>
      <c r="E84" s="45">
        <v>0.70499999999999996</v>
      </c>
      <c r="F84" s="46">
        <v>18.318999999999999</v>
      </c>
      <c r="G84" s="38">
        <v>0</v>
      </c>
      <c r="H84" s="46">
        <v>356.67</v>
      </c>
      <c r="I84" s="38">
        <v>77.599999999999994</v>
      </c>
    </row>
    <row r="85" spans="2:9" x14ac:dyDescent="0.25">
      <c r="B85" s="38" t="s">
        <v>67</v>
      </c>
      <c r="C85" s="38">
        <v>0.33200000000000002</v>
      </c>
      <c r="D85" s="38">
        <v>2022</v>
      </c>
      <c r="E85" s="48">
        <v>0.69</v>
      </c>
      <c r="F85" s="46">
        <v>40.207000000000001</v>
      </c>
      <c r="G85" s="38">
        <v>0</v>
      </c>
      <c r="H85" s="46">
        <v>346.67</v>
      </c>
      <c r="I85" s="38">
        <v>72.8</v>
      </c>
    </row>
    <row r="86" spans="2:9" x14ac:dyDescent="0.25">
      <c r="B86" s="38" t="s">
        <v>57</v>
      </c>
      <c r="C86" s="38">
        <v>0.33200000000000002</v>
      </c>
      <c r="D86" s="38">
        <v>2024</v>
      </c>
      <c r="E86" s="45">
        <v>0.44169999999999998</v>
      </c>
      <c r="F86" s="46">
        <v>31.361000000000001</v>
      </c>
      <c r="G86" s="38">
        <v>2</v>
      </c>
      <c r="H86" s="46">
        <v>370.67</v>
      </c>
      <c r="I86" s="38">
        <v>77.599999999999994</v>
      </c>
    </row>
    <row r="87" spans="2:9" x14ac:dyDescent="0.25">
      <c r="B87" s="38" t="s">
        <v>59</v>
      </c>
      <c r="C87" s="38">
        <v>0.33200000000000002</v>
      </c>
      <c r="D87" s="38">
        <v>2024</v>
      </c>
      <c r="E87" s="45">
        <v>0.71499999999999997</v>
      </c>
      <c r="F87" s="46">
        <v>35.002000000000002</v>
      </c>
      <c r="G87" s="38">
        <v>6</v>
      </c>
      <c r="H87" s="46">
        <v>357.67</v>
      </c>
      <c r="I87" s="38">
        <v>72.599999999999994</v>
      </c>
    </row>
    <row r="88" spans="2:9" x14ac:dyDescent="0.25">
      <c r="B88" s="38" t="s">
        <v>72</v>
      </c>
      <c r="C88" s="38">
        <v>0.33400000000000002</v>
      </c>
      <c r="D88" s="38">
        <v>2021</v>
      </c>
      <c r="E88" s="48">
        <v>0.72</v>
      </c>
      <c r="F88" s="46">
        <v>20.734000000000002</v>
      </c>
      <c r="G88" s="38">
        <v>2</v>
      </c>
      <c r="H88" s="46">
        <v>349.33</v>
      </c>
      <c r="I88" s="38">
        <v>64.2</v>
      </c>
    </row>
    <row r="89" spans="2:9" x14ac:dyDescent="0.25">
      <c r="B89" s="38" t="s">
        <v>53</v>
      </c>
      <c r="C89" s="38">
        <v>0.33400000000000002</v>
      </c>
      <c r="D89" s="38">
        <v>2023</v>
      </c>
      <c r="E89" s="48">
        <v>0.75</v>
      </c>
      <c r="F89" s="46">
        <v>34.261000000000003</v>
      </c>
      <c r="G89" s="38">
        <v>1</v>
      </c>
      <c r="H89" s="46">
        <v>368.67</v>
      </c>
      <c r="I89" s="38">
        <v>67.8</v>
      </c>
    </row>
    <row r="90" spans="2:9" x14ac:dyDescent="0.25">
      <c r="B90" s="38" t="s">
        <v>75</v>
      </c>
      <c r="C90" s="38">
        <v>0.33400000000000002</v>
      </c>
      <c r="D90" s="38">
        <v>2023</v>
      </c>
      <c r="E90" s="45">
        <v>0.7167</v>
      </c>
      <c r="F90" s="46">
        <v>17.780999999999999</v>
      </c>
      <c r="G90" s="38">
        <v>7</v>
      </c>
      <c r="H90" s="46">
        <v>344</v>
      </c>
      <c r="I90" s="38">
        <v>72</v>
      </c>
    </row>
    <row r="91" spans="2:9" x14ac:dyDescent="0.25">
      <c r="B91" s="38" t="s">
        <v>69</v>
      </c>
      <c r="C91" s="38">
        <v>0.33400000000000002</v>
      </c>
      <c r="D91" s="38">
        <v>2024</v>
      </c>
      <c r="E91" s="48">
        <v>0.70669999999999999</v>
      </c>
      <c r="F91" s="46">
        <v>41.527000000000001</v>
      </c>
      <c r="G91" s="38">
        <v>3</v>
      </c>
      <c r="H91" s="46">
        <v>356.33</v>
      </c>
      <c r="I91" s="38">
        <v>76.400000000000006</v>
      </c>
    </row>
    <row r="92" spans="2:9" x14ac:dyDescent="0.25">
      <c r="B92" s="38" t="s">
        <v>52</v>
      </c>
      <c r="C92" s="38">
        <v>0.33500000000000002</v>
      </c>
      <c r="D92" s="38">
        <v>2022</v>
      </c>
      <c r="E92" s="48">
        <v>0.72</v>
      </c>
      <c r="F92" s="46">
        <v>32.408000000000001</v>
      </c>
      <c r="G92" s="38">
        <v>1</v>
      </c>
      <c r="H92" s="46">
        <v>334</v>
      </c>
      <c r="I92" s="38">
        <v>69.5</v>
      </c>
    </row>
    <row r="93" spans="2:9" x14ac:dyDescent="0.25">
      <c r="B93" s="38" t="s">
        <v>57</v>
      </c>
      <c r="C93" s="38">
        <v>0.33500000000000002</v>
      </c>
      <c r="D93" s="38">
        <v>2023</v>
      </c>
      <c r="E93" s="45">
        <v>0.44169999999999998</v>
      </c>
      <c r="F93" s="46">
        <v>32.195999999999998</v>
      </c>
      <c r="G93" s="38">
        <v>1</v>
      </c>
      <c r="H93" s="46">
        <v>370.67</v>
      </c>
      <c r="I93" s="38">
        <v>76.2</v>
      </c>
    </row>
    <row r="94" spans="2:9" x14ac:dyDescent="0.25">
      <c r="B94" s="38" t="s">
        <v>50</v>
      </c>
      <c r="C94" s="38">
        <v>0.33600000000000002</v>
      </c>
      <c r="D94" s="38">
        <v>2022</v>
      </c>
      <c r="E94" s="45">
        <v>0.67169999999999996</v>
      </c>
      <c r="F94" s="46">
        <v>38.640999999999998</v>
      </c>
      <c r="G94" s="38">
        <v>8</v>
      </c>
      <c r="H94" s="46">
        <v>353.33</v>
      </c>
      <c r="I94" s="38">
        <v>79.2</v>
      </c>
    </row>
    <row r="95" spans="2:9" x14ac:dyDescent="0.25">
      <c r="B95" s="38" t="s">
        <v>65</v>
      </c>
      <c r="C95" s="38">
        <v>0.33600000000000002</v>
      </c>
      <c r="D95" s="38">
        <v>2023</v>
      </c>
      <c r="E95" s="45">
        <v>0.70499999999999996</v>
      </c>
      <c r="F95" s="46">
        <v>24.370999999999999</v>
      </c>
      <c r="G95" s="38">
        <v>2</v>
      </c>
      <c r="H95" s="46">
        <v>357.33</v>
      </c>
      <c r="I95" s="38">
        <v>72.099999999999994</v>
      </c>
    </row>
    <row r="96" spans="2:9" x14ac:dyDescent="0.25">
      <c r="B96" s="38" t="s">
        <v>59</v>
      </c>
      <c r="C96" s="38">
        <v>0.33800000000000002</v>
      </c>
      <c r="D96" s="38">
        <v>2021</v>
      </c>
      <c r="E96" s="45">
        <v>0.71499999999999997</v>
      </c>
      <c r="F96" s="46">
        <v>25.536999999999999</v>
      </c>
      <c r="G96" s="38">
        <v>3</v>
      </c>
      <c r="H96" s="46">
        <v>357.67</v>
      </c>
      <c r="I96" s="38">
        <v>73.599999999999994</v>
      </c>
    </row>
    <row r="97" spans="2:9" x14ac:dyDescent="0.25">
      <c r="B97" s="38" t="s">
        <v>59</v>
      </c>
      <c r="C97" s="38">
        <v>0.33800000000000002</v>
      </c>
      <c r="D97" s="38">
        <v>2022</v>
      </c>
      <c r="E97" s="45">
        <v>0.71499999999999997</v>
      </c>
      <c r="F97" s="46">
        <v>33.197000000000003</v>
      </c>
      <c r="G97" s="38">
        <v>4</v>
      </c>
      <c r="H97" s="46">
        <v>357.67</v>
      </c>
      <c r="I97" s="38">
        <v>73</v>
      </c>
    </row>
    <row r="98" spans="2:9" x14ac:dyDescent="0.25">
      <c r="B98" s="38" t="s">
        <v>62</v>
      </c>
      <c r="C98" s="38">
        <v>0.33900000000000002</v>
      </c>
      <c r="D98" s="38">
        <v>2021</v>
      </c>
      <c r="E98" s="48">
        <v>0.56999999999999995</v>
      </c>
      <c r="F98" s="46">
        <v>34.625</v>
      </c>
      <c r="G98" s="38">
        <v>3</v>
      </c>
      <c r="H98" s="46">
        <v>353.33</v>
      </c>
      <c r="I98" s="38">
        <v>71.400000000000006</v>
      </c>
    </row>
    <row r="99" spans="2:9" x14ac:dyDescent="0.25">
      <c r="B99" s="38" t="s">
        <v>69</v>
      </c>
      <c r="C99" s="38">
        <v>0.33900000000000002</v>
      </c>
      <c r="D99" s="38">
        <v>2023</v>
      </c>
      <c r="E99" s="48">
        <v>0.70669999999999999</v>
      </c>
      <c r="F99" s="46">
        <v>38.156999999999996</v>
      </c>
      <c r="G99" s="38">
        <v>2</v>
      </c>
      <c r="H99" s="46">
        <v>356.33</v>
      </c>
      <c r="I99" s="38">
        <v>74.900000000000006</v>
      </c>
    </row>
    <row r="100" spans="2:9" x14ac:dyDescent="0.25">
      <c r="B100" s="38" t="s">
        <v>62</v>
      </c>
      <c r="C100" s="38">
        <v>0.34</v>
      </c>
      <c r="D100" s="38">
        <v>2024</v>
      </c>
      <c r="E100" s="48">
        <v>0.56999999999999995</v>
      </c>
      <c r="F100" s="46">
        <v>48.656999999999996</v>
      </c>
      <c r="G100" s="38">
        <v>6</v>
      </c>
      <c r="H100" s="46">
        <v>353.33</v>
      </c>
      <c r="I100" s="38">
        <v>72.2</v>
      </c>
    </row>
    <row r="101" spans="2:9" x14ac:dyDescent="0.25">
      <c r="B101" s="38" t="s">
        <v>62</v>
      </c>
      <c r="C101" s="38">
        <v>0.34100000000000003</v>
      </c>
      <c r="D101" s="38">
        <v>2023</v>
      </c>
      <c r="E101" s="48">
        <v>0.56999999999999995</v>
      </c>
      <c r="F101" s="46">
        <v>47.371000000000002</v>
      </c>
      <c r="G101" s="38">
        <v>5</v>
      </c>
      <c r="H101" s="46">
        <v>353.33</v>
      </c>
      <c r="I101" s="38">
        <v>70.599999999999994</v>
      </c>
    </row>
    <row r="102" spans="2:9" x14ac:dyDescent="0.25">
      <c r="B102" s="38" t="s">
        <v>54</v>
      </c>
      <c r="C102" s="38">
        <v>0.34200000000000003</v>
      </c>
      <c r="D102" s="38">
        <v>2021</v>
      </c>
      <c r="E102" s="45">
        <v>0.75170000000000003</v>
      </c>
      <c r="F102" s="46">
        <v>20.466000000000001</v>
      </c>
      <c r="G102" s="38">
        <v>0</v>
      </c>
      <c r="H102" s="46">
        <v>355</v>
      </c>
      <c r="I102" s="38">
        <v>72.2</v>
      </c>
    </row>
  </sheetData>
  <sortState xmlns:xlrd2="http://schemas.microsoft.com/office/spreadsheetml/2017/richdata2" ref="B3:R112">
    <sortCondition ref="C3:C1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305C-6CBF-429A-A5CB-3BF21509307C}">
  <dimension ref="A1:I18"/>
  <sheetViews>
    <sheetView workbookViewId="0">
      <selection activeCell="B22" sqref="B22"/>
    </sheetView>
  </sheetViews>
  <sheetFormatPr defaultRowHeight="15" x14ac:dyDescent="0.25"/>
  <cols>
    <col min="1" max="1" width="19.14062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8" max="8" width="12.7109375" bestFit="1" customWidth="1"/>
    <col min="9" max="9" width="12.5703125" bestFit="1" customWidth="1"/>
  </cols>
  <sheetData>
    <row r="1" spans="1:9" x14ac:dyDescent="0.25">
      <c r="A1" t="s">
        <v>79</v>
      </c>
    </row>
    <row r="2" spans="1:9" ht="15.75" thickBot="1" x14ac:dyDescent="0.3"/>
    <row r="3" spans="1:9" x14ac:dyDescent="0.25">
      <c r="A3" s="5" t="s">
        <v>80</v>
      </c>
      <c r="B3" s="5"/>
    </row>
    <row r="4" spans="1:9" x14ac:dyDescent="0.25">
      <c r="A4" t="s">
        <v>81</v>
      </c>
      <c r="B4">
        <v>0.21436720671537143</v>
      </c>
    </row>
    <row r="5" spans="1:9" x14ac:dyDescent="0.25">
      <c r="A5" t="s">
        <v>82</v>
      </c>
      <c r="B5">
        <v>4.5953299314950791E-2</v>
      </c>
    </row>
    <row r="6" spans="1:9" x14ac:dyDescent="0.25">
      <c r="A6" t="s">
        <v>83</v>
      </c>
      <c r="B6">
        <v>3.7868157783721559E-2</v>
      </c>
    </row>
    <row r="7" spans="1:9" x14ac:dyDescent="0.25">
      <c r="A7" t="s">
        <v>84</v>
      </c>
      <c r="B7">
        <v>1.7338631236381113E-2</v>
      </c>
    </row>
    <row r="8" spans="1:9" ht="15.75" thickBot="1" x14ac:dyDescent="0.3">
      <c r="A8" s="4" t="s">
        <v>85</v>
      </c>
      <c r="B8" s="4">
        <v>120</v>
      </c>
    </row>
    <row r="10" spans="1:9" ht="15.75" thickBot="1" x14ac:dyDescent="0.3">
      <c r="A10" t="s">
        <v>86</v>
      </c>
    </row>
    <row r="11" spans="1:9" x14ac:dyDescent="0.25">
      <c r="A11" s="15"/>
      <c r="B11" s="15" t="s">
        <v>87</v>
      </c>
      <c r="C11" s="15" t="s">
        <v>88</v>
      </c>
      <c r="D11" s="15" t="s">
        <v>89</v>
      </c>
      <c r="E11" s="15" t="s">
        <v>90</v>
      </c>
      <c r="F11" s="15" t="s">
        <v>91</v>
      </c>
    </row>
    <row r="12" spans="1:9" x14ac:dyDescent="0.25">
      <c r="A12" t="s">
        <v>92</v>
      </c>
      <c r="B12">
        <v>1</v>
      </c>
      <c r="C12">
        <v>1.7086719548237914E-3</v>
      </c>
      <c r="D12">
        <v>1.7086719548237914E-3</v>
      </c>
      <c r="E12">
        <v>5.6836728383113719</v>
      </c>
      <c r="F12">
        <v>1.871818299172406E-2</v>
      </c>
    </row>
    <row r="13" spans="1:9" x14ac:dyDescent="0.25">
      <c r="A13" t="s">
        <v>93</v>
      </c>
      <c r="B13">
        <v>118</v>
      </c>
      <c r="C13">
        <v>3.5474119711842875E-2</v>
      </c>
      <c r="D13">
        <v>3.0062813315121081E-4</v>
      </c>
    </row>
    <row r="14" spans="1:9" ht="15.75" thickBot="1" x14ac:dyDescent="0.3">
      <c r="A14" s="4" t="s">
        <v>94</v>
      </c>
      <c r="B14" s="4">
        <v>119</v>
      </c>
      <c r="C14" s="4">
        <v>3.7182791666666666E-2</v>
      </c>
      <c r="D14" s="4"/>
      <c r="E14" s="4"/>
      <c r="F14" s="4"/>
    </row>
    <row r="15" spans="1:9" ht="15.75" thickBot="1" x14ac:dyDescent="0.3"/>
    <row r="16" spans="1:9" x14ac:dyDescent="0.25">
      <c r="A16" s="15"/>
      <c r="B16" s="15" t="s">
        <v>95</v>
      </c>
      <c r="C16" s="15" t="s">
        <v>84</v>
      </c>
      <c r="D16" s="15" t="s">
        <v>96</v>
      </c>
      <c r="E16" s="15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</row>
    <row r="17" spans="1:9" x14ac:dyDescent="0.25">
      <c r="A17" t="s">
        <v>102</v>
      </c>
      <c r="B17">
        <v>0.34208391033058982</v>
      </c>
      <c r="C17">
        <v>1.0346246245719911E-2</v>
      </c>
      <c r="D17">
        <v>33.063577089333712</v>
      </c>
      <c r="E17">
        <v>1.652901961559046E-61</v>
      </c>
      <c r="F17">
        <v>0.32159552600604602</v>
      </c>
      <c r="G17">
        <v>0.36257229465513363</v>
      </c>
      <c r="H17">
        <v>0.32159552600604602</v>
      </c>
      <c r="I17">
        <v>0.36257229465513363</v>
      </c>
    </row>
    <row r="18" spans="1:9" ht="15.75" thickBot="1" x14ac:dyDescent="0.3">
      <c r="A18" s="4" t="s">
        <v>39</v>
      </c>
      <c r="B18" s="4">
        <v>-3.5732408339939327E-2</v>
      </c>
      <c r="C18" s="4">
        <v>1.4988140401964318E-2</v>
      </c>
      <c r="D18" s="4">
        <v>-2.3840454774000053</v>
      </c>
      <c r="E18" s="4">
        <v>1.8718182991723627E-2</v>
      </c>
      <c r="F18" s="4">
        <v>-6.5413006846156307E-2</v>
      </c>
      <c r="G18" s="4">
        <v>-6.0518098337223464E-3</v>
      </c>
      <c r="H18" s="4">
        <v>-6.5413006846156307E-2</v>
      </c>
      <c r="I18" s="4">
        <v>-6.0518098337223464E-3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A909-49A0-454F-B7D5-06ACF25FE46A}">
  <dimension ref="A1:I19"/>
  <sheetViews>
    <sheetView workbookViewId="0">
      <selection activeCell="C19" sqref="C19"/>
    </sheetView>
  </sheetViews>
  <sheetFormatPr defaultRowHeight="15" x14ac:dyDescent="0.25"/>
  <cols>
    <col min="1" max="1" width="36.5703125" bestFit="1" customWidth="1"/>
    <col min="2" max="2" width="12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79</v>
      </c>
    </row>
    <row r="2" spans="1:9" ht="15.75" thickBot="1" x14ac:dyDescent="0.3"/>
    <row r="3" spans="1:9" x14ac:dyDescent="0.25">
      <c r="A3" s="5" t="s">
        <v>80</v>
      </c>
      <c r="B3" s="5"/>
    </row>
    <row r="4" spans="1:9" x14ac:dyDescent="0.25">
      <c r="A4" t="s">
        <v>81</v>
      </c>
      <c r="B4">
        <v>0.48173665038553259</v>
      </c>
    </row>
    <row r="5" spans="1:9" x14ac:dyDescent="0.25">
      <c r="A5" t="s">
        <v>82</v>
      </c>
      <c r="B5">
        <v>0.23207020032467285</v>
      </c>
    </row>
    <row r="6" spans="1:9" x14ac:dyDescent="0.25">
      <c r="A6" t="s">
        <v>83</v>
      </c>
      <c r="B6">
        <v>0.21894319520201769</v>
      </c>
    </row>
    <row r="7" spans="1:9" x14ac:dyDescent="0.25">
      <c r="A7" t="s">
        <v>84</v>
      </c>
      <c r="B7">
        <v>1.5622078873871958E-2</v>
      </c>
    </row>
    <row r="8" spans="1:9" ht="15.75" thickBot="1" x14ac:dyDescent="0.3">
      <c r="A8" s="4" t="s">
        <v>85</v>
      </c>
      <c r="B8" s="4">
        <v>120</v>
      </c>
    </row>
    <row r="10" spans="1:9" ht="15.75" thickBot="1" x14ac:dyDescent="0.3">
      <c r="A10" t="s">
        <v>86</v>
      </c>
    </row>
    <row r="11" spans="1:9" x14ac:dyDescent="0.25">
      <c r="A11" s="15"/>
      <c r="B11" s="15" t="s">
        <v>87</v>
      </c>
      <c r="C11" s="15" t="s">
        <v>88</v>
      </c>
      <c r="D11" s="15" t="s">
        <v>89</v>
      </c>
      <c r="E11" s="15" t="s">
        <v>90</v>
      </c>
      <c r="F11" s="15" t="s">
        <v>91</v>
      </c>
    </row>
    <row r="12" spans="1:9" x14ac:dyDescent="0.25">
      <c r="A12" t="s">
        <v>92</v>
      </c>
      <c r="B12">
        <v>2</v>
      </c>
      <c r="C12">
        <v>8.6290179107139098E-3</v>
      </c>
      <c r="D12">
        <v>4.3145089553569549E-3</v>
      </c>
      <c r="E12">
        <v>17.678838254138856</v>
      </c>
      <c r="F12">
        <v>1.9557303121490577E-7</v>
      </c>
    </row>
    <row r="13" spans="1:9" x14ac:dyDescent="0.25">
      <c r="A13" t="s">
        <v>93</v>
      </c>
      <c r="B13">
        <v>117</v>
      </c>
      <c r="C13">
        <v>2.8553773755952756E-2</v>
      </c>
      <c r="D13">
        <v>2.4404934834147655E-4</v>
      </c>
    </row>
    <row r="14" spans="1:9" ht="15.75" thickBot="1" x14ac:dyDescent="0.3">
      <c r="A14" s="4" t="s">
        <v>94</v>
      </c>
      <c r="B14" s="4">
        <v>119</v>
      </c>
      <c r="C14" s="4">
        <v>3.7182791666666666E-2</v>
      </c>
      <c r="D14" s="4"/>
      <c r="E14" s="4"/>
      <c r="F14" s="4"/>
    </row>
    <row r="15" spans="1:9" ht="15.75" thickBot="1" x14ac:dyDescent="0.3"/>
    <row r="16" spans="1:9" x14ac:dyDescent="0.25">
      <c r="A16" s="15"/>
      <c r="B16" s="15" t="s">
        <v>95</v>
      </c>
      <c r="C16" s="15" t="s">
        <v>84</v>
      </c>
      <c r="D16" s="15" t="s">
        <v>96</v>
      </c>
      <c r="E16" s="15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</row>
    <row r="17" spans="1:9" x14ac:dyDescent="0.25">
      <c r="A17" t="s">
        <v>102</v>
      </c>
      <c r="B17">
        <v>0.31708082886559791</v>
      </c>
      <c r="C17">
        <v>1.0437678671648817E-2</v>
      </c>
      <c r="D17">
        <v>30.378481541768842</v>
      </c>
      <c r="E17">
        <v>2.4457512743491137E-57</v>
      </c>
      <c r="F17">
        <v>0.29640955320450202</v>
      </c>
      <c r="G17">
        <v>0.3377521045266938</v>
      </c>
      <c r="H17">
        <v>0.29640955320450202</v>
      </c>
      <c r="I17">
        <v>0.3377521045266938</v>
      </c>
    </row>
    <row r="18" spans="1:9" x14ac:dyDescent="0.25">
      <c r="A18" t="s">
        <v>39</v>
      </c>
      <c r="B18">
        <v>-3.0230149774938344E-2</v>
      </c>
      <c r="C18">
        <v>1.3543763018188135E-2</v>
      </c>
      <c r="D18">
        <v>-2.2320347553587427</v>
      </c>
      <c r="E18">
        <v>2.7516690468261884E-2</v>
      </c>
      <c r="F18">
        <v>-5.7052862721446121E-2</v>
      </c>
      <c r="G18">
        <v>-3.4074368284305635E-3</v>
      </c>
      <c r="H18">
        <v>-5.7052862721446121E-2</v>
      </c>
      <c r="I18">
        <v>-3.4074368284305635E-3</v>
      </c>
    </row>
    <row r="19" spans="1:9" ht="15.75" thickBot="1" x14ac:dyDescent="0.3">
      <c r="A19" s="4" t="s">
        <v>40</v>
      </c>
      <c r="B19" s="4">
        <v>8.0572698896279565E-4</v>
      </c>
      <c r="C19" s="4">
        <v>1.5130832877073845E-4</v>
      </c>
      <c r="D19" s="4">
        <v>5.3250670039692842</v>
      </c>
      <c r="E19" s="4">
        <v>4.9470382310525062E-7</v>
      </c>
      <c r="F19" s="4">
        <v>5.0606877258798776E-4</v>
      </c>
      <c r="G19" s="4">
        <v>1.1053852053376037E-3</v>
      </c>
      <c r="H19" s="4">
        <v>5.0606877258798776E-4</v>
      </c>
      <c r="I19" s="4">
        <v>1.1053852053376037E-3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FBE1-F3A6-442D-93C4-AD84BC24FCEE}">
  <dimension ref="A1:I20"/>
  <sheetViews>
    <sheetView workbookViewId="0">
      <selection activeCell="C19" sqref="C19"/>
    </sheetView>
  </sheetViews>
  <sheetFormatPr defaultRowHeight="15" x14ac:dyDescent="0.25"/>
  <cols>
    <col min="1" max="1" width="36.570312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9" width="12.7109375" bestFit="1" customWidth="1"/>
  </cols>
  <sheetData>
    <row r="1" spans="1:9" x14ac:dyDescent="0.25">
      <c r="A1" t="s">
        <v>79</v>
      </c>
    </row>
    <row r="2" spans="1:9" ht="15.75" thickBot="1" x14ac:dyDescent="0.3"/>
    <row r="3" spans="1:9" x14ac:dyDescent="0.25">
      <c r="A3" s="5" t="s">
        <v>80</v>
      </c>
      <c r="B3" s="5"/>
    </row>
    <row r="4" spans="1:9" x14ac:dyDescent="0.25">
      <c r="A4" t="s">
        <v>81</v>
      </c>
      <c r="B4">
        <v>0.49062731594830594</v>
      </c>
    </row>
    <row r="5" spans="1:9" x14ac:dyDescent="0.25">
      <c r="A5" t="s">
        <v>82</v>
      </c>
      <c r="B5">
        <v>0.24071516315463884</v>
      </c>
    </row>
    <row r="6" spans="1:9" x14ac:dyDescent="0.25">
      <c r="A6" t="s">
        <v>83</v>
      </c>
      <c r="B6">
        <v>0.22107848633967259</v>
      </c>
    </row>
    <row r="7" spans="1:9" x14ac:dyDescent="0.25">
      <c r="A7" t="s">
        <v>84</v>
      </c>
      <c r="B7">
        <v>1.5600710059017113E-2</v>
      </c>
    </row>
    <row r="8" spans="1:9" ht="15.75" thickBot="1" x14ac:dyDescent="0.3">
      <c r="A8" s="4" t="s">
        <v>85</v>
      </c>
      <c r="B8" s="4">
        <v>120</v>
      </c>
    </row>
    <row r="10" spans="1:9" ht="15.75" thickBot="1" x14ac:dyDescent="0.3">
      <c r="A10" t="s">
        <v>86</v>
      </c>
    </row>
    <row r="11" spans="1:9" x14ac:dyDescent="0.25">
      <c r="A11" s="15"/>
      <c r="B11" s="15" t="s">
        <v>87</v>
      </c>
      <c r="C11" s="15" t="s">
        <v>88</v>
      </c>
      <c r="D11" s="15" t="s">
        <v>89</v>
      </c>
      <c r="E11" s="15" t="s">
        <v>90</v>
      </c>
      <c r="F11" s="15" t="s">
        <v>91</v>
      </c>
    </row>
    <row r="12" spans="1:9" x14ac:dyDescent="0.25">
      <c r="A12" t="s">
        <v>92</v>
      </c>
      <c r="B12">
        <v>3</v>
      </c>
      <c r="C12">
        <v>8.9504617625866117E-3</v>
      </c>
      <c r="D12">
        <v>2.9834872541955374E-3</v>
      </c>
      <c r="E12">
        <v>12.258447059187532</v>
      </c>
      <c r="F12">
        <v>5.0392612432452274E-7</v>
      </c>
    </row>
    <row r="13" spans="1:9" x14ac:dyDescent="0.25">
      <c r="A13" t="s">
        <v>93</v>
      </c>
      <c r="B13">
        <v>116</v>
      </c>
      <c r="C13">
        <v>2.8232329904080054E-2</v>
      </c>
      <c r="D13">
        <v>2.433821543455177E-4</v>
      </c>
    </row>
    <row r="14" spans="1:9" ht="15.75" thickBot="1" x14ac:dyDescent="0.3">
      <c r="A14" s="4" t="s">
        <v>94</v>
      </c>
      <c r="B14" s="4">
        <v>119</v>
      </c>
      <c r="C14" s="4">
        <v>3.7182791666666666E-2</v>
      </c>
      <c r="D14" s="4"/>
      <c r="E14" s="4"/>
      <c r="F14" s="4"/>
    </row>
    <row r="15" spans="1:9" ht="15.75" thickBot="1" x14ac:dyDescent="0.3"/>
    <row r="16" spans="1:9" x14ac:dyDescent="0.25">
      <c r="A16" s="15"/>
      <c r="B16" s="15" t="s">
        <v>95</v>
      </c>
      <c r="C16" s="15" t="s">
        <v>84</v>
      </c>
      <c r="D16" s="15" t="s">
        <v>96</v>
      </c>
      <c r="E16" s="15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</row>
    <row r="17" spans="1:9" x14ac:dyDescent="0.25">
      <c r="A17" t="s">
        <v>102</v>
      </c>
      <c r="B17">
        <v>0.31726193320021678</v>
      </c>
      <c r="C17">
        <v>1.0424592568796786E-2</v>
      </c>
      <c r="D17">
        <v>30.433988772842312</v>
      </c>
      <c r="E17">
        <v>3.8964611080437847E-57</v>
      </c>
      <c r="F17">
        <v>0.29661471409341605</v>
      </c>
      <c r="G17">
        <v>0.33790915230701751</v>
      </c>
      <c r="H17">
        <v>0.29661471409341605</v>
      </c>
      <c r="I17">
        <v>0.33790915230701751</v>
      </c>
    </row>
    <row r="18" spans="1:9" x14ac:dyDescent="0.25">
      <c r="A18" t="s">
        <v>39</v>
      </c>
      <c r="B18">
        <v>-3.0798912586848783E-2</v>
      </c>
      <c r="C18">
        <v>1.3534288657763927E-2</v>
      </c>
      <c r="D18">
        <v>-2.2756210810666451</v>
      </c>
      <c r="E18">
        <v>2.4704491665711252E-2</v>
      </c>
      <c r="F18">
        <v>-5.7605276627203147E-2</v>
      </c>
      <c r="G18">
        <v>-3.9925485464944142E-3</v>
      </c>
      <c r="H18">
        <v>-5.7605276627203147E-2</v>
      </c>
      <c r="I18">
        <v>-3.9925485464944142E-3</v>
      </c>
    </row>
    <row r="19" spans="1:9" x14ac:dyDescent="0.25">
      <c r="A19" t="s">
        <v>40</v>
      </c>
      <c r="B19">
        <v>7.5110004546370104E-4</v>
      </c>
      <c r="C19">
        <v>1.5840152570353611E-4</v>
      </c>
      <c r="D19">
        <v>4.7417475439564765</v>
      </c>
      <c r="E19">
        <v>6.0758611404116925E-6</v>
      </c>
      <c r="F19">
        <v>4.3736586482608553E-4</v>
      </c>
      <c r="G19">
        <v>1.0648342261013167E-3</v>
      </c>
      <c r="H19">
        <v>4.3736586482608553E-4</v>
      </c>
      <c r="I19">
        <v>1.0648342261013167E-3</v>
      </c>
    </row>
    <row r="20" spans="1:9" ht="15.75" thickBot="1" x14ac:dyDescent="0.3">
      <c r="A20" s="4" t="s">
        <v>41</v>
      </c>
      <c r="B20" s="4">
        <v>7.9561031193412012E-4</v>
      </c>
      <c r="C20" s="4">
        <v>6.9229661338265642E-4</v>
      </c>
      <c r="D20" s="4">
        <v>1.1492332860717875</v>
      </c>
      <c r="E20" s="4">
        <v>0.25282385669425878</v>
      </c>
      <c r="F20" s="4">
        <v>-5.7557036194593695E-4</v>
      </c>
      <c r="G20" s="4">
        <v>2.1667909858141773E-3</v>
      </c>
      <c r="H20" s="4">
        <v>-5.7557036194593695E-4</v>
      </c>
      <c r="I20" s="4">
        <v>2.1667909858141773E-3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6FBE1-34E4-477F-96FE-FAFA2641E070}">
  <dimension ref="A1:I21"/>
  <sheetViews>
    <sheetView workbookViewId="0">
      <selection activeCell="C44" sqref="C44"/>
    </sheetView>
  </sheetViews>
  <sheetFormatPr defaultRowHeight="15" x14ac:dyDescent="0.25"/>
  <cols>
    <col min="1" max="1" width="36.5703125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8" max="8" width="12.7109375" bestFit="1" customWidth="1"/>
    <col min="9" max="9" width="12.5703125" bestFit="1" customWidth="1"/>
  </cols>
  <sheetData>
    <row r="1" spans="1:9" x14ac:dyDescent="0.25">
      <c r="A1" t="s">
        <v>79</v>
      </c>
    </row>
    <row r="2" spans="1:9" ht="15.75" thickBot="1" x14ac:dyDescent="0.3"/>
    <row r="3" spans="1:9" x14ac:dyDescent="0.25">
      <c r="A3" s="5" t="s">
        <v>80</v>
      </c>
      <c r="B3" s="5"/>
    </row>
    <row r="4" spans="1:9" x14ac:dyDescent="0.25">
      <c r="A4" t="s">
        <v>81</v>
      </c>
      <c r="B4">
        <v>0.50046961828863334</v>
      </c>
    </row>
    <row r="5" spans="1:9" x14ac:dyDescent="0.25">
      <c r="A5" t="s">
        <v>82</v>
      </c>
      <c r="B5">
        <v>0.25046983882997037</v>
      </c>
    </row>
    <row r="6" spans="1:9" x14ac:dyDescent="0.25">
      <c r="A6" t="s">
        <v>83</v>
      </c>
      <c r="B6">
        <v>0.22439922452840413</v>
      </c>
    </row>
    <row r="7" spans="1:9" x14ac:dyDescent="0.25">
      <c r="A7" t="s">
        <v>84</v>
      </c>
      <c r="B7">
        <v>1.5567419665740677E-2</v>
      </c>
    </row>
    <row r="8" spans="1:9" ht="15.75" thickBot="1" x14ac:dyDescent="0.3">
      <c r="A8" s="4" t="s">
        <v>85</v>
      </c>
      <c r="B8" s="4">
        <v>120</v>
      </c>
    </row>
    <row r="10" spans="1:9" ht="15.75" thickBot="1" x14ac:dyDescent="0.3">
      <c r="A10" t="s">
        <v>86</v>
      </c>
    </row>
    <row r="11" spans="1:9" x14ac:dyDescent="0.25">
      <c r="A11" s="15"/>
      <c r="B11" s="15" t="s">
        <v>87</v>
      </c>
      <c r="C11" s="15" t="s">
        <v>88</v>
      </c>
      <c r="D11" s="15" t="s">
        <v>89</v>
      </c>
      <c r="E11" s="15" t="s">
        <v>90</v>
      </c>
      <c r="F11" s="15" t="s">
        <v>91</v>
      </c>
    </row>
    <row r="12" spans="1:9" x14ac:dyDescent="0.25">
      <c r="A12" t="s">
        <v>92</v>
      </c>
      <c r="B12">
        <v>4</v>
      </c>
      <c r="C12">
        <v>9.313167835998365E-3</v>
      </c>
      <c r="D12">
        <v>2.3282919589995912E-3</v>
      </c>
      <c r="E12">
        <v>9.6073623710095255</v>
      </c>
      <c r="F12">
        <v>9.7263880868867312E-7</v>
      </c>
    </row>
    <row r="13" spans="1:9" x14ac:dyDescent="0.25">
      <c r="A13" t="s">
        <v>93</v>
      </c>
      <c r="B13">
        <v>115</v>
      </c>
      <c r="C13">
        <v>2.7869623830668301E-2</v>
      </c>
      <c r="D13">
        <v>2.4234455504928957E-4</v>
      </c>
    </row>
    <row r="14" spans="1:9" ht="15.75" thickBot="1" x14ac:dyDescent="0.3">
      <c r="A14" s="4" t="s">
        <v>94</v>
      </c>
      <c r="B14" s="4">
        <v>119</v>
      </c>
      <c r="C14" s="4">
        <v>3.7182791666666666E-2</v>
      </c>
      <c r="D14" s="4"/>
      <c r="E14" s="4"/>
      <c r="F14" s="4"/>
    </row>
    <row r="15" spans="1:9" ht="15.75" thickBot="1" x14ac:dyDescent="0.3"/>
    <row r="16" spans="1:9" x14ac:dyDescent="0.25">
      <c r="A16" s="15"/>
      <c r="B16" s="15" t="s">
        <v>95</v>
      </c>
      <c r="C16" s="15" t="s">
        <v>84</v>
      </c>
      <c r="D16" s="15" t="s">
        <v>96</v>
      </c>
      <c r="E16" s="15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</row>
    <row r="17" spans="1:9" x14ac:dyDescent="0.25">
      <c r="A17" t="s">
        <v>102</v>
      </c>
      <c r="B17">
        <v>0.41659998042234181</v>
      </c>
      <c r="C17">
        <v>8.1863377994980224E-2</v>
      </c>
      <c r="D17">
        <v>5.0889664050741628</v>
      </c>
      <c r="E17">
        <v>1.4173241704309898E-6</v>
      </c>
      <c r="F17">
        <v>0.25444438394964508</v>
      </c>
      <c r="G17">
        <v>0.57875557689503854</v>
      </c>
      <c r="H17">
        <v>0.25444438394964508</v>
      </c>
      <c r="I17">
        <v>0.57875557689503854</v>
      </c>
    </row>
    <row r="18" spans="1:9" x14ac:dyDescent="0.25">
      <c r="A18" t="s">
        <v>39</v>
      </c>
      <c r="B18">
        <v>-3.4181270094582369E-2</v>
      </c>
      <c r="C18">
        <v>1.3785499023614319E-2</v>
      </c>
      <c r="D18">
        <v>-2.4795090867606935</v>
      </c>
      <c r="E18">
        <v>1.4605932444179797E-2</v>
      </c>
      <c r="F18">
        <v>-6.14876905184382E-2</v>
      </c>
      <c r="G18">
        <v>-6.8748496707265391E-3</v>
      </c>
      <c r="H18">
        <v>-6.14876905184382E-2</v>
      </c>
      <c r="I18">
        <v>-6.8748496707265391E-3</v>
      </c>
    </row>
    <row r="19" spans="1:9" x14ac:dyDescent="0.25">
      <c r="A19" t="s">
        <v>40</v>
      </c>
      <c r="B19">
        <v>7.6476541798928353E-4</v>
      </c>
      <c r="C19">
        <v>1.5845771405270317E-4</v>
      </c>
      <c r="D19">
        <v>4.8263060120564525</v>
      </c>
      <c r="E19">
        <v>4.3129536462291722E-6</v>
      </c>
      <c r="F19">
        <v>4.5089118304760206E-4</v>
      </c>
      <c r="G19">
        <v>1.0786396529309651E-3</v>
      </c>
      <c r="H19">
        <v>4.5089118304760206E-4</v>
      </c>
      <c r="I19">
        <v>1.0786396529309651E-3</v>
      </c>
    </row>
    <row r="20" spans="1:9" x14ac:dyDescent="0.25">
      <c r="A20" t="s">
        <v>41</v>
      </c>
      <c r="B20">
        <v>6.2534783311895539E-4</v>
      </c>
      <c r="C20">
        <v>7.0469904257339222E-4</v>
      </c>
      <c r="D20">
        <v>0.88739702389169539</v>
      </c>
      <c r="E20">
        <v>0.37671733172915534</v>
      </c>
      <c r="F20">
        <v>-7.7052534461912532E-4</v>
      </c>
      <c r="G20">
        <v>2.0212210108570359E-3</v>
      </c>
      <c r="H20">
        <v>-7.7052534461912532E-4</v>
      </c>
      <c r="I20">
        <v>2.0212210108570359E-3</v>
      </c>
    </row>
    <row r="21" spans="1:9" ht="15.75" thickBot="1" x14ac:dyDescent="0.3">
      <c r="A21" s="4" t="s">
        <v>42</v>
      </c>
      <c r="B21" s="4">
        <v>-2.7368226979934457E-4</v>
      </c>
      <c r="C21" s="4">
        <v>2.2371024962246534E-4</v>
      </c>
      <c r="D21" s="4">
        <v>-1.2233783220089929</v>
      </c>
      <c r="E21" s="4">
        <v>0.22368770007765615</v>
      </c>
      <c r="F21" s="4">
        <v>-7.1680921927376202E-4</v>
      </c>
      <c r="G21" s="4">
        <v>1.6944467967507294E-4</v>
      </c>
      <c r="H21" s="4">
        <v>-7.1680921927376202E-4</v>
      </c>
      <c r="I21" s="4">
        <v>1.6944467967507294E-4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8C34-EFBE-4A6B-A94E-D0D3598F59C4}">
  <dimension ref="A1:I22"/>
  <sheetViews>
    <sheetView workbookViewId="0">
      <selection activeCell="O8" sqref="O8"/>
    </sheetView>
  </sheetViews>
  <sheetFormatPr defaultRowHeight="15" x14ac:dyDescent="0.25"/>
  <cols>
    <col min="1" max="1" width="39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8" max="8" width="12.7109375" bestFit="1" customWidth="1"/>
    <col min="9" max="9" width="12.5703125" bestFit="1" customWidth="1"/>
  </cols>
  <sheetData>
    <row r="1" spans="1:9" x14ac:dyDescent="0.25">
      <c r="A1" t="s">
        <v>79</v>
      </c>
    </row>
    <row r="2" spans="1:9" ht="15.75" thickBot="1" x14ac:dyDescent="0.3"/>
    <row r="3" spans="1:9" x14ac:dyDescent="0.25">
      <c r="A3" s="5" t="s">
        <v>80</v>
      </c>
      <c r="B3" s="5"/>
    </row>
    <row r="4" spans="1:9" x14ac:dyDescent="0.25">
      <c r="A4" t="s">
        <v>81</v>
      </c>
      <c r="B4">
        <v>0.54575619958406563</v>
      </c>
    </row>
    <row r="5" spans="1:9" x14ac:dyDescent="0.25">
      <c r="A5" t="s">
        <v>82</v>
      </c>
      <c r="B5">
        <v>0.29784982938444243</v>
      </c>
    </row>
    <row r="6" spans="1:9" x14ac:dyDescent="0.25">
      <c r="A6" t="s">
        <v>83</v>
      </c>
      <c r="B6">
        <v>0.26705376926972496</v>
      </c>
    </row>
    <row r="7" spans="1:9" x14ac:dyDescent="0.25">
      <c r="A7" t="s">
        <v>84</v>
      </c>
      <c r="B7">
        <v>1.5133297640631279E-2</v>
      </c>
    </row>
    <row r="8" spans="1:9" ht="15.75" thickBot="1" x14ac:dyDescent="0.3">
      <c r="A8" s="4" t="s">
        <v>85</v>
      </c>
      <c r="B8" s="4">
        <v>120</v>
      </c>
    </row>
    <row r="10" spans="1:9" ht="15.75" thickBot="1" x14ac:dyDescent="0.3">
      <c r="A10" t="s">
        <v>86</v>
      </c>
    </row>
    <row r="11" spans="1:9" x14ac:dyDescent="0.25">
      <c r="A11" s="15"/>
      <c r="B11" s="15" t="s">
        <v>87</v>
      </c>
      <c r="C11" s="15" t="s">
        <v>88</v>
      </c>
      <c r="D11" s="15" t="s">
        <v>89</v>
      </c>
      <c r="E11" s="15" t="s">
        <v>90</v>
      </c>
      <c r="F11" s="15" t="s">
        <v>91</v>
      </c>
    </row>
    <row r="12" spans="1:9" x14ac:dyDescent="0.25">
      <c r="A12" t="s">
        <v>92</v>
      </c>
      <c r="B12">
        <v>5</v>
      </c>
      <c r="C12">
        <v>1.1074888153953934E-2</v>
      </c>
      <c r="D12">
        <v>2.2149776307907867E-3</v>
      </c>
      <c r="E12">
        <v>9.6716861921600152</v>
      </c>
      <c r="F12">
        <v>1.0185796989934887E-7</v>
      </c>
    </row>
    <row r="13" spans="1:9" x14ac:dyDescent="0.25">
      <c r="A13" t="s">
        <v>93</v>
      </c>
      <c r="B13">
        <v>114</v>
      </c>
      <c r="C13">
        <v>2.6107903512712732E-2</v>
      </c>
      <c r="D13">
        <v>2.2901669747993624E-4</v>
      </c>
    </row>
    <row r="14" spans="1:9" ht="15.75" thickBot="1" x14ac:dyDescent="0.3">
      <c r="A14" s="4" t="s">
        <v>94</v>
      </c>
      <c r="B14" s="4">
        <v>119</v>
      </c>
      <c r="C14" s="4">
        <v>3.7182791666666666E-2</v>
      </c>
      <c r="D14" s="4"/>
      <c r="E14" s="4"/>
      <c r="F14" s="4"/>
    </row>
    <row r="15" spans="1:9" ht="15.75" thickBot="1" x14ac:dyDescent="0.3"/>
    <row r="16" spans="1:9" x14ac:dyDescent="0.25">
      <c r="A16" s="15"/>
      <c r="B16" s="15" t="s">
        <v>95</v>
      </c>
      <c r="C16" s="15" t="s">
        <v>84</v>
      </c>
      <c r="D16" s="15" t="s">
        <v>96</v>
      </c>
      <c r="E16" s="15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</row>
    <row r="17" spans="1:9" x14ac:dyDescent="0.25">
      <c r="A17" t="s">
        <v>102</v>
      </c>
      <c r="B17">
        <v>0.35635699760400152</v>
      </c>
      <c r="C17">
        <v>8.2491442508253326E-2</v>
      </c>
      <c r="D17">
        <v>4.3199268526350201</v>
      </c>
      <c r="E17">
        <v>3.3498425319307582E-5</v>
      </c>
      <c r="F17">
        <v>0.19294208534623325</v>
      </c>
      <c r="G17">
        <v>0.5197719098617698</v>
      </c>
      <c r="H17">
        <v>0.19294208534623325</v>
      </c>
      <c r="I17">
        <v>0.5197719098617698</v>
      </c>
    </row>
    <row r="18" spans="1:9" x14ac:dyDescent="0.25">
      <c r="A18" t="s">
        <v>39</v>
      </c>
      <c r="B18">
        <v>-2.1833081105090541E-2</v>
      </c>
      <c r="C18">
        <v>1.4121265899082814E-2</v>
      </c>
      <c r="D18">
        <v>-1.5461135893283204</v>
      </c>
      <c r="E18">
        <v>0.12484873545147666</v>
      </c>
      <c r="F18">
        <v>-4.9807200088842749E-2</v>
      </c>
      <c r="G18">
        <v>6.1410378786616662E-3</v>
      </c>
      <c r="H18">
        <v>-4.9807200088842749E-2</v>
      </c>
      <c r="I18">
        <v>6.1410378786616662E-3</v>
      </c>
    </row>
    <row r="19" spans="1:9" x14ac:dyDescent="0.25">
      <c r="A19" t="s">
        <v>40</v>
      </c>
      <c r="B19" s="30">
        <v>7.91755863768405E-4</v>
      </c>
      <c r="C19">
        <v>1.5434595511104786E-4</v>
      </c>
      <c r="D19">
        <v>5.1297480597969507</v>
      </c>
      <c r="E19">
        <v>1.2017262770828767E-6</v>
      </c>
      <c r="F19">
        <v>4.8599771546969142E-4</v>
      </c>
      <c r="G19">
        <v>1.0975140120671185E-3</v>
      </c>
      <c r="H19">
        <v>4.8599771546969142E-4</v>
      </c>
      <c r="I19">
        <v>1.0975140120671185E-3</v>
      </c>
    </row>
    <row r="20" spans="1:9" x14ac:dyDescent="0.25">
      <c r="A20" t="s">
        <v>41</v>
      </c>
      <c r="B20">
        <v>6.2914712126626779E-4</v>
      </c>
      <c r="C20">
        <v>6.8504876902882419E-4</v>
      </c>
      <c r="D20">
        <v>0.91839756483059343</v>
      </c>
      <c r="E20">
        <v>0.36034980384484294</v>
      </c>
      <c r="F20">
        <v>-7.2792921391767664E-4</v>
      </c>
      <c r="G20">
        <v>1.9862234564502123E-3</v>
      </c>
      <c r="H20">
        <v>-7.2792921391767664E-4</v>
      </c>
      <c r="I20">
        <v>1.9862234564502123E-3</v>
      </c>
    </row>
    <row r="21" spans="1:9" x14ac:dyDescent="0.25">
      <c r="A21" t="s">
        <v>42</v>
      </c>
      <c r="B21">
        <v>-3.4585518974519585E-4</v>
      </c>
      <c r="C21">
        <v>2.1902305070665669E-4</v>
      </c>
      <c r="D21">
        <v>-1.5790812365608438</v>
      </c>
      <c r="E21">
        <v>0.11708823689103878</v>
      </c>
      <c r="F21">
        <v>-7.7973816627425899E-4</v>
      </c>
      <c r="G21">
        <v>8.802778678386724E-5</v>
      </c>
      <c r="H21">
        <v>-7.7973816627425899E-4</v>
      </c>
      <c r="I21">
        <v>8.802778678386724E-5</v>
      </c>
    </row>
    <row r="22" spans="1:9" ht="15.75" thickBot="1" x14ac:dyDescent="0.3">
      <c r="A22" s="4" t="s">
        <v>43</v>
      </c>
      <c r="B22" s="4">
        <v>1.048689838543105E-3</v>
      </c>
      <c r="C22" s="4">
        <v>3.7810476641156392E-4</v>
      </c>
      <c r="D22" s="4">
        <v>2.7735430274941701</v>
      </c>
      <c r="E22" s="4">
        <v>6.4800506096464577E-3</v>
      </c>
      <c r="F22" s="4">
        <v>2.9966720845383535E-4</v>
      </c>
      <c r="G22" s="4">
        <v>1.7977124686323746E-3</v>
      </c>
      <c r="H22" s="4">
        <v>2.9966720845383535E-4</v>
      </c>
      <c r="I22" s="4">
        <v>1.7977124686323746E-3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5EE4-1B59-4FF0-9242-5F1C3BFE39EA}">
  <dimension ref="A1:I24"/>
  <sheetViews>
    <sheetView workbookViewId="0">
      <selection activeCell="F44" sqref="F44"/>
    </sheetView>
  </sheetViews>
  <sheetFormatPr defaultRowHeight="15" x14ac:dyDescent="0.25"/>
  <cols>
    <col min="1" max="1" width="39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8" max="8" width="12.7109375" bestFit="1" customWidth="1"/>
    <col min="9" max="9" width="12.5703125" bestFit="1" customWidth="1"/>
  </cols>
  <sheetData>
    <row r="1" spans="1:9" x14ac:dyDescent="0.25">
      <c r="A1" t="s">
        <v>79</v>
      </c>
    </row>
    <row r="2" spans="1:9" ht="15.75" thickBot="1" x14ac:dyDescent="0.3"/>
    <row r="3" spans="1:9" x14ac:dyDescent="0.25">
      <c r="A3" s="5" t="s">
        <v>80</v>
      </c>
      <c r="B3" s="5"/>
    </row>
    <row r="4" spans="1:9" x14ac:dyDescent="0.25">
      <c r="A4" t="s">
        <v>81</v>
      </c>
      <c r="B4">
        <v>0.55400486440327956</v>
      </c>
    </row>
    <row r="5" spans="1:9" x14ac:dyDescent="0.25">
      <c r="A5" t="s">
        <v>82</v>
      </c>
      <c r="B5">
        <v>0.30692138978249617</v>
      </c>
    </row>
    <row r="6" spans="1:9" x14ac:dyDescent="0.25">
      <c r="A6" t="s">
        <v>83</v>
      </c>
      <c r="B6">
        <v>0.26360397664390217</v>
      </c>
    </row>
    <row r="7" spans="1:9" x14ac:dyDescent="0.25">
      <c r="A7" t="s">
        <v>84</v>
      </c>
      <c r="B7">
        <v>1.5168870135300452E-2</v>
      </c>
    </row>
    <row r="8" spans="1:9" ht="15.75" thickBot="1" x14ac:dyDescent="0.3">
      <c r="A8" s="4" t="s">
        <v>85</v>
      </c>
      <c r="B8" s="4">
        <v>120</v>
      </c>
    </row>
    <row r="10" spans="1:9" ht="15.75" thickBot="1" x14ac:dyDescent="0.3">
      <c r="A10" t="s">
        <v>86</v>
      </c>
    </row>
    <row r="11" spans="1:9" x14ac:dyDescent="0.25">
      <c r="A11" s="15"/>
      <c r="B11" s="15" t="s">
        <v>87</v>
      </c>
      <c r="C11" s="15" t="s">
        <v>88</v>
      </c>
      <c r="D11" s="15" t="s">
        <v>89</v>
      </c>
      <c r="E11" s="15" t="s">
        <v>90</v>
      </c>
      <c r="F11" s="15" t="s">
        <v>91</v>
      </c>
    </row>
    <row r="12" spans="1:9" x14ac:dyDescent="0.25">
      <c r="A12" t="s">
        <v>92</v>
      </c>
      <c r="B12">
        <v>7</v>
      </c>
      <c r="C12">
        <v>1.1412194094326349E-2</v>
      </c>
      <c r="D12">
        <v>1.6303134420466213E-3</v>
      </c>
      <c r="E12">
        <v>7.0854044030861596</v>
      </c>
      <c r="F12">
        <v>5.3328205939390365E-7</v>
      </c>
    </row>
    <row r="13" spans="1:9" x14ac:dyDescent="0.25">
      <c r="A13" t="s">
        <v>93</v>
      </c>
      <c r="B13">
        <v>112</v>
      </c>
      <c r="C13">
        <v>2.5770597572340317E-2</v>
      </c>
      <c r="D13">
        <v>2.3009462118160997E-4</v>
      </c>
    </row>
    <row r="14" spans="1:9" ht="15.75" thickBot="1" x14ac:dyDescent="0.3">
      <c r="A14" s="4" t="s">
        <v>94</v>
      </c>
      <c r="B14" s="4">
        <v>119</v>
      </c>
      <c r="C14" s="4">
        <v>3.7182791666666666E-2</v>
      </c>
      <c r="D14" s="4"/>
      <c r="E14" s="4"/>
      <c r="F14" s="4"/>
    </row>
    <row r="15" spans="1:9" ht="15.75" thickBot="1" x14ac:dyDescent="0.3"/>
    <row r="16" spans="1:9" x14ac:dyDescent="0.25">
      <c r="A16" s="15"/>
      <c r="B16" s="15" t="s">
        <v>95</v>
      </c>
      <c r="C16" s="15" t="s">
        <v>84</v>
      </c>
      <c r="D16" s="15" t="s">
        <v>96</v>
      </c>
      <c r="E16" s="15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</row>
    <row r="17" spans="1:9" x14ac:dyDescent="0.25">
      <c r="A17" t="s">
        <v>102</v>
      </c>
      <c r="B17">
        <v>0.36410458679438645</v>
      </c>
      <c r="C17">
        <v>0.13181383077534348</v>
      </c>
      <c r="D17">
        <v>2.7622639039673085</v>
      </c>
      <c r="E17">
        <v>6.7110064968532524E-3</v>
      </c>
      <c r="F17">
        <v>0.10293237768524627</v>
      </c>
      <c r="G17">
        <v>0.62527679590352658</v>
      </c>
      <c r="H17">
        <v>0.10293237768524627</v>
      </c>
      <c r="I17">
        <v>0.62527679590352658</v>
      </c>
    </row>
    <row r="18" spans="1:9" x14ac:dyDescent="0.25">
      <c r="A18" t="s">
        <v>39</v>
      </c>
      <c r="B18">
        <v>-2.174151103391498E-2</v>
      </c>
      <c r="C18">
        <v>1.4189637117027634E-2</v>
      </c>
      <c r="D18">
        <v>-1.5322105036657394</v>
      </c>
      <c r="E18">
        <v>0.12829034207148293</v>
      </c>
      <c r="F18">
        <v>-4.9856458080916176E-2</v>
      </c>
      <c r="G18">
        <v>6.3734360130862158E-3</v>
      </c>
      <c r="H18">
        <v>-4.9856458080916176E-2</v>
      </c>
      <c r="I18">
        <v>6.3734360130862158E-3</v>
      </c>
    </row>
    <row r="19" spans="1:9" x14ac:dyDescent="0.25">
      <c r="A19" t="s">
        <v>40</v>
      </c>
      <c r="B19">
        <v>6.0791424881103783E-4</v>
      </c>
      <c r="C19">
        <v>2.247432953989252E-4</v>
      </c>
      <c r="D19">
        <v>2.7049271825082668</v>
      </c>
      <c r="E19">
        <v>7.8992945218611856E-3</v>
      </c>
      <c r="F19">
        <v>1.626142177251883E-4</v>
      </c>
      <c r="G19">
        <v>1.0532142798968874E-3</v>
      </c>
      <c r="H19">
        <v>1.626142177251883E-4</v>
      </c>
      <c r="I19">
        <v>1.0532142798968874E-3</v>
      </c>
    </row>
    <row r="20" spans="1:9" x14ac:dyDescent="0.25">
      <c r="A20" t="s">
        <v>41</v>
      </c>
      <c r="B20">
        <v>7.1462138706580066E-4</v>
      </c>
      <c r="C20">
        <v>6.9343674026685483E-4</v>
      </c>
      <c r="D20">
        <v>1.0305502226357279</v>
      </c>
      <c r="E20">
        <v>0.30497212504748478</v>
      </c>
      <c r="F20">
        <v>-6.5933462549864509E-4</v>
      </c>
      <c r="G20">
        <v>2.0885773996302463E-3</v>
      </c>
      <c r="H20">
        <v>-6.5933462549864509E-4</v>
      </c>
      <c r="I20">
        <v>2.0885773996302463E-3</v>
      </c>
    </row>
    <row r="21" spans="1:9" x14ac:dyDescent="0.25">
      <c r="A21" t="s">
        <v>42</v>
      </c>
      <c r="B21">
        <v>-3.13730450836092E-4</v>
      </c>
      <c r="C21">
        <v>2.2115432560626777E-4</v>
      </c>
      <c r="D21">
        <v>-1.4186041804791203</v>
      </c>
      <c r="E21">
        <v>0.15879116495250217</v>
      </c>
      <c r="F21">
        <v>-7.5191939833032769E-4</v>
      </c>
      <c r="G21">
        <v>1.2445849665814363E-4</v>
      </c>
      <c r="H21">
        <v>-7.5191939833032769E-4</v>
      </c>
      <c r="I21">
        <v>1.2445849665814363E-4</v>
      </c>
    </row>
    <row r="22" spans="1:9" x14ac:dyDescent="0.25">
      <c r="A22" t="s">
        <v>43</v>
      </c>
      <c r="B22">
        <v>1.0869650988257003E-3</v>
      </c>
      <c r="C22">
        <v>3.887102372655585E-4</v>
      </c>
      <c r="D22">
        <v>2.796337720539912</v>
      </c>
      <c r="E22">
        <v>6.0844026735535003E-3</v>
      </c>
      <c r="F22">
        <v>3.1678559055384225E-4</v>
      </c>
      <c r="G22">
        <v>1.8571446070975582E-3</v>
      </c>
      <c r="H22">
        <v>3.1678559055384225E-4</v>
      </c>
      <c r="I22">
        <v>1.8571446070975582E-3</v>
      </c>
    </row>
    <row r="23" spans="1:9" x14ac:dyDescent="0.25">
      <c r="A23" t="s">
        <v>46</v>
      </c>
      <c r="B23">
        <v>-8.0898978526239675E-4</v>
      </c>
      <c r="C23">
        <v>3.9978034226340799E-3</v>
      </c>
      <c r="D23">
        <v>-0.20235857037947311</v>
      </c>
      <c r="E23">
        <v>0.84000354147328815</v>
      </c>
      <c r="F23">
        <v>-8.7301248082855779E-3</v>
      </c>
      <c r="G23">
        <v>7.1121452377607853E-3</v>
      </c>
      <c r="H23">
        <v>-8.7301248082855779E-3</v>
      </c>
      <c r="I23">
        <v>7.1121452377607853E-3</v>
      </c>
    </row>
    <row r="24" spans="1:9" ht="15.75" thickBot="1" x14ac:dyDescent="0.3">
      <c r="A24" s="4" t="s">
        <v>47</v>
      </c>
      <c r="B24" s="36">
        <v>5.9457987063389295E-11</v>
      </c>
      <c r="C24" s="36">
        <v>5.5271443523572201E-11</v>
      </c>
      <c r="D24" s="4">
        <v>1.0757451456470755</v>
      </c>
      <c r="E24" s="4">
        <v>0.28435312638935678</v>
      </c>
      <c r="F24" s="4">
        <v>-5.0055293301744084E-11</v>
      </c>
      <c r="G24" s="4">
        <v>1.6897126742852273E-10</v>
      </c>
      <c r="H24" s="4">
        <v>-5.0055293301744084E-11</v>
      </c>
      <c r="I24" s="4">
        <v>1.6897126742852273E-10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B396-64D9-42BE-8633-47142ACA13E3}">
  <dimension ref="A1:I26"/>
  <sheetViews>
    <sheetView workbookViewId="0">
      <selection activeCell="I51" sqref="I51"/>
    </sheetView>
  </sheetViews>
  <sheetFormatPr defaultRowHeight="15" x14ac:dyDescent="0.25"/>
  <cols>
    <col min="1" max="1" width="39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" bestFit="1" customWidth="1"/>
    <col min="8" max="8" width="12.7109375" bestFit="1" customWidth="1"/>
    <col min="9" max="9" width="12.5703125" bestFit="1" customWidth="1"/>
  </cols>
  <sheetData>
    <row r="1" spans="1:9" x14ac:dyDescent="0.25">
      <c r="A1" t="s">
        <v>79</v>
      </c>
    </row>
    <row r="2" spans="1:9" ht="15.75" thickBot="1" x14ac:dyDescent="0.3"/>
    <row r="3" spans="1:9" x14ac:dyDescent="0.25">
      <c r="A3" s="5" t="s">
        <v>80</v>
      </c>
      <c r="B3" s="5"/>
    </row>
    <row r="4" spans="1:9" x14ac:dyDescent="0.25">
      <c r="A4" t="s">
        <v>81</v>
      </c>
      <c r="B4">
        <v>0.66151737201355421</v>
      </c>
    </row>
    <row r="5" spans="1:9" x14ac:dyDescent="0.25">
      <c r="A5" t="s">
        <v>82</v>
      </c>
      <c r="B5">
        <v>0.43760523347571911</v>
      </c>
    </row>
    <row r="6" spans="1:9" x14ac:dyDescent="0.25">
      <c r="A6" t="s">
        <v>83</v>
      </c>
      <c r="B6">
        <v>0.388063268320816</v>
      </c>
    </row>
    <row r="7" spans="1:9" x14ac:dyDescent="0.25">
      <c r="A7" t="s">
        <v>84</v>
      </c>
      <c r="B7">
        <v>1.3725562210738933E-2</v>
      </c>
    </row>
    <row r="8" spans="1:9" ht="15.75" thickBot="1" x14ac:dyDescent="0.3">
      <c r="A8" s="4" t="s">
        <v>85</v>
      </c>
      <c r="B8" s="4">
        <v>120</v>
      </c>
    </row>
    <row r="10" spans="1:9" ht="15.75" thickBot="1" x14ac:dyDescent="0.3">
      <c r="A10" t="s">
        <v>86</v>
      </c>
    </row>
    <row r="11" spans="1:9" x14ac:dyDescent="0.25">
      <c r="A11" s="15"/>
      <c r="B11" s="15" t="s">
        <v>87</v>
      </c>
      <c r="C11" s="15" t="s">
        <v>88</v>
      </c>
      <c r="D11" s="15" t="s">
        <v>89</v>
      </c>
      <c r="E11" s="15" t="s">
        <v>90</v>
      </c>
      <c r="F11" s="15" t="s">
        <v>91</v>
      </c>
    </row>
    <row r="12" spans="1:9" x14ac:dyDescent="0.25">
      <c r="A12" t="s">
        <v>92</v>
      </c>
      <c r="B12">
        <v>9</v>
      </c>
      <c r="C12">
        <v>1.627138422857069E-2</v>
      </c>
      <c r="D12">
        <v>1.8079315809522989E-3</v>
      </c>
      <c r="E12">
        <v>10.796282212938159</v>
      </c>
      <c r="F12">
        <v>7.009968343642922E-12</v>
      </c>
    </row>
    <row r="13" spans="1:9" x14ac:dyDescent="0.25">
      <c r="A13" t="s">
        <v>93</v>
      </c>
      <c r="B13">
        <v>111</v>
      </c>
      <c r="C13">
        <v>2.0911407438095976E-2</v>
      </c>
      <c r="D13">
        <v>1.8839105800086466E-4</v>
      </c>
    </row>
    <row r="14" spans="1:9" ht="15.75" thickBot="1" x14ac:dyDescent="0.3">
      <c r="A14" s="4" t="s">
        <v>94</v>
      </c>
      <c r="B14" s="4">
        <v>120</v>
      </c>
      <c r="C14" s="4">
        <v>3.7182791666666666E-2</v>
      </c>
      <c r="D14" s="4"/>
      <c r="E14" s="4"/>
      <c r="F14" s="4"/>
    </row>
    <row r="15" spans="1:9" ht="15.75" thickBot="1" x14ac:dyDescent="0.3"/>
    <row r="16" spans="1:9" x14ac:dyDescent="0.25">
      <c r="A16" s="15"/>
      <c r="B16" s="15" t="s">
        <v>95</v>
      </c>
      <c r="C16" s="15" t="s">
        <v>84</v>
      </c>
      <c r="D16" s="15" t="s">
        <v>96</v>
      </c>
      <c r="E16" s="15" t="s">
        <v>97</v>
      </c>
      <c r="F16" s="15" t="s">
        <v>98</v>
      </c>
      <c r="G16" s="15" t="s">
        <v>99</v>
      </c>
      <c r="H16" s="15" t="s">
        <v>100</v>
      </c>
      <c r="I16" s="15" t="s">
        <v>101</v>
      </c>
    </row>
    <row r="17" spans="1:9" x14ac:dyDescent="0.25">
      <c r="A17" t="s">
        <v>102</v>
      </c>
      <c r="B17">
        <v>0.32563181324650953</v>
      </c>
      <c r="C17">
        <v>7.5202183430774436E-2</v>
      </c>
      <c r="D17">
        <v>4.3300845585987817</v>
      </c>
      <c r="E17">
        <v>3.2810432720165654E-5</v>
      </c>
      <c r="F17">
        <v>0.17661366650063798</v>
      </c>
      <c r="G17">
        <v>0.47464995999238108</v>
      </c>
      <c r="H17">
        <v>0.17661366650063798</v>
      </c>
      <c r="I17">
        <v>0.47464995999238108</v>
      </c>
    </row>
    <row r="18" spans="1:9" x14ac:dyDescent="0.25">
      <c r="A18" t="s">
        <v>39</v>
      </c>
      <c r="B18">
        <v>-1.8882188936051585E-2</v>
      </c>
      <c r="C18">
        <v>1.2821630727428682E-2</v>
      </c>
      <c r="D18">
        <v>-1.4726823239151514</v>
      </c>
      <c r="E18">
        <v>0.14366663968051979</v>
      </c>
      <c r="F18">
        <v>-4.4289106157014341E-2</v>
      </c>
      <c r="G18">
        <v>6.5247282849111715E-3</v>
      </c>
      <c r="H18">
        <v>-4.4289106157014341E-2</v>
      </c>
      <c r="I18">
        <v>6.5247282849111715E-3</v>
      </c>
    </row>
    <row r="19" spans="1:9" x14ac:dyDescent="0.25">
      <c r="A19" t="s">
        <v>40</v>
      </c>
      <c r="B19">
        <v>1.0112931151789262E-3</v>
      </c>
      <c r="C19">
        <v>1.50511104215864E-4</v>
      </c>
      <c r="D19">
        <v>6.7190598358013798</v>
      </c>
      <c r="E19">
        <v>8.1896234590918341E-10</v>
      </c>
      <c r="F19">
        <v>7.1304531449413455E-4</v>
      </c>
      <c r="G19">
        <v>1.3095409158637179E-3</v>
      </c>
      <c r="H19">
        <v>7.1304531449413455E-4</v>
      </c>
      <c r="I19">
        <v>1.3095409158637179E-3</v>
      </c>
    </row>
    <row r="20" spans="1:9" x14ac:dyDescent="0.25">
      <c r="A20" t="s">
        <v>41</v>
      </c>
      <c r="B20">
        <v>1.0415889408211742E-3</v>
      </c>
      <c r="C20">
        <v>6.4654412830558239E-4</v>
      </c>
      <c r="D20">
        <v>1.6110098216356827</v>
      </c>
      <c r="E20">
        <v>0.11001763514103917</v>
      </c>
      <c r="F20">
        <v>-2.3958141081113727E-4</v>
      </c>
      <c r="G20">
        <v>2.3227592924534857E-3</v>
      </c>
      <c r="H20">
        <v>-2.3958141081113727E-4</v>
      </c>
      <c r="I20">
        <v>2.3227592924534857E-3</v>
      </c>
    </row>
    <row r="21" spans="1:9" x14ac:dyDescent="0.25">
      <c r="A21" t="s">
        <v>42</v>
      </c>
      <c r="B21">
        <v>-3.3129499653342028E-4</v>
      </c>
      <c r="C21">
        <v>1.9897952064950743E-4</v>
      </c>
      <c r="D21">
        <v>-1.6649703218301546</v>
      </c>
      <c r="E21">
        <v>9.8738896076657187E-2</v>
      </c>
      <c r="F21">
        <v>-7.2558619999118297E-4</v>
      </c>
      <c r="G21">
        <v>6.2996206924342466E-5</v>
      </c>
      <c r="H21">
        <v>-7.2558619999118297E-4</v>
      </c>
      <c r="I21">
        <v>6.2996206924342466E-5</v>
      </c>
    </row>
    <row r="22" spans="1:9" x14ac:dyDescent="0.25">
      <c r="A22" t="s">
        <v>43</v>
      </c>
      <c r="B22">
        <v>1.1581056828641519E-3</v>
      </c>
      <c r="C22">
        <v>3.45931474324204E-4</v>
      </c>
      <c r="D22">
        <v>3.3477892843563151</v>
      </c>
      <c r="E22">
        <v>1.1128648886928689E-3</v>
      </c>
      <c r="F22">
        <v>4.7261937311739968E-4</v>
      </c>
      <c r="G22">
        <v>1.8435919926109042E-3</v>
      </c>
      <c r="H22">
        <v>4.7261937311739968E-4</v>
      </c>
      <c r="I22">
        <v>1.8435919926109042E-3</v>
      </c>
    </row>
    <row r="23" spans="1:9" x14ac:dyDescent="0.25">
      <c r="A23">
        <v>2021</v>
      </c>
      <c r="B23">
        <v>1.8834824487376764E-2</v>
      </c>
      <c r="C23">
        <v>3.8945427188435524E-3</v>
      </c>
      <c r="D23">
        <v>4.8362094980356476</v>
      </c>
      <c r="E23">
        <v>4.2911177728970883E-6</v>
      </c>
      <c r="F23">
        <v>1.1117528101708279E-2</v>
      </c>
      <c r="G23">
        <v>2.6552120873045249E-2</v>
      </c>
      <c r="H23">
        <v>1.1117528101708279E-2</v>
      </c>
      <c r="I23">
        <v>2.6552120873045249E-2</v>
      </c>
    </row>
    <row r="24" spans="1:9" x14ac:dyDescent="0.25">
      <c r="A24">
        <v>2022</v>
      </c>
      <c r="B24">
        <v>5.2643982151482898E-3</v>
      </c>
      <c r="C24">
        <v>3.6990147170237577E-3</v>
      </c>
      <c r="D24">
        <v>1.4231893133380249</v>
      </c>
      <c r="E24">
        <v>0.15748588531203592</v>
      </c>
      <c r="F24">
        <v>-2.0654463820368096E-3</v>
      </c>
      <c r="G24">
        <v>1.259424281233339E-2</v>
      </c>
      <c r="H24">
        <v>-2.0654463820368096E-3</v>
      </c>
      <c r="I24">
        <v>1.259424281233339E-2</v>
      </c>
    </row>
    <row r="25" spans="1:9" x14ac:dyDescent="0.25">
      <c r="A25">
        <v>2023</v>
      </c>
      <c r="B25">
        <v>1.1517299197933461E-2</v>
      </c>
      <c r="C25">
        <v>3.5915734710774967E-3</v>
      </c>
      <c r="D25">
        <v>3.2067558385428749</v>
      </c>
      <c r="E25">
        <v>1.7540683685988213E-3</v>
      </c>
      <c r="F25">
        <v>4.4003566020541802E-3</v>
      </c>
      <c r="G25">
        <v>1.8634241793812741E-2</v>
      </c>
      <c r="H25">
        <v>4.4003566020541802E-3</v>
      </c>
      <c r="I25">
        <v>1.8634241793812741E-2</v>
      </c>
    </row>
    <row r="26" spans="1:9" ht="15.75" thickBot="1" x14ac:dyDescent="0.3">
      <c r="A26" s="4">
        <v>2024</v>
      </c>
      <c r="B26" s="4">
        <v>0</v>
      </c>
      <c r="C26" s="4">
        <v>0</v>
      </c>
      <c r="D26" s="4">
        <v>65535</v>
      </c>
      <c r="E26" s="4" t="e">
        <v>#NUM!</v>
      </c>
      <c r="F26" s="4">
        <v>0</v>
      </c>
      <c r="G26" s="4">
        <v>0</v>
      </c>
      <c r="H26" s="4">
        <v>0</v>
      </c>
      <c r="I26" s="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6D194F2051D48B6EF9933EE2B47FD" ma:contentTypeVersion="9" ma:contentTypeDescription="Create a new document." ma:contentTypeScope="" ma:versionID="c2e49c6a90460e021746c561fae437bc">
  <xsd:schema xmlns:xsd="http://www.w3.org/2001/XMLSchema" xmlns:xs="http://www.w3.org/2001/XMLSchema" xmlns:p="http://schemas.microsoft.com/office/2006/metadata/properties" xmlns:ns3="e12a9a35-f305-4531-bb0c-abb37d4a78d2" xmlns:ns4="41dfff23-1836-4f2c-b54a-ceef54c0553a" targetNamespace="http://schemas.microsoft.com/office/2006/metadata/properties" ma:root="true" ma:fieldsID="93043231dfa04b10bb6027c8b4eeef98" ns3:_="" ns4:_="">
    <xsd:import namespace="e12a9a35-f305-4531-bb0c-abb37d4a78d2"/>
    <xsd:import namespace="41dfff23-1836-4f2c-b54a-ceef54c055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a9a35-f305-4531-bb0c-abb37d4a78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fff23-1836-4f2c-b54a-ceef54c055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12a9a35-f305-4531-bb0c-abb37d4a78d2" xsi:nil="true"/>
  </documentManagement>
</p:properties>
</file>

<file path=customXml/itemProps1.xml><?xml version="1.0" encoding="utf-8"?>
<ds:datastoreItem xmlns:ds="http://schemas.openxmlformats.org/officeDocument/2006/customXml" ds:itemID="{F5011A7C-9823-4D1F-85BC-271306DDD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a9a35-f305-4531-bb0c-abb37d4a78d2"/>
    <ds:schemaRef ds:uri="41dfff23-1836-4f2c-b54a-ceef54c05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BA4900-0691-478C-95D4-32B02881A4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B5FDAE-6053-42D6-9743-AB1319FA80C0}">
  <ds:schemaRefs>
    <ds:schemaRef ds:uri="e12a9a35-f305-4531-bb0c-abb37d4a78d2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1dfff23-1836-4f2c-b54a-ceef54c0553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Dataset</vt:lpstr>
      <vt:lpstr>Outliers Removed Dataset</vt:lpstr>
      <vt:lpstr>(1)</vt:lpstr>
      <vt:lpstr>(2)</vt:lpstr>
      <vt:lpstr>(3)</vt:lpstr>
      <vt:lpstr>(4)</vt:lpstr>
      <vt:lpstr>(5)</vt:lpstr>
      <vt:lpstr>New Variables</vt:lpstr>
      <vt:lpstr>Fixed Effects</vt:lpstr>
      <vt:lpstr>Natural Log</vt:lpstr>
      <vt:lpstr>Outliers</vt:lpstr>
      <vt:lpstr>Tables</vt:lpstr>
      <vt:lpstr>Scatterplot of X and Y</vt:lpstr>
      <vt:lpstr>Descriptive 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Melvin</dc:creator>
  <cp:keywords/>
  <dc:description/>
  <cp:lastModifiedBy>Manuola, Logan</cp:lastModifiedBy>
  <cp:revision/>
  <dcterms:created xsi:type="dcterms:W3CDTF">2020-01-20T17:15:08Z</dcterms:created>
  <dcterms:modified xsi:type="dcterms:W3CDTF">2026-07-10T03:00:24Z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0x0101005176D194F2051D48B6EF9933EE2B47FD</vt:lpwstr>
  </property>
</Properties>
</file>